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30" windowWidth="24900" windowHeight="10840"/>
  </bookViews>
  <sheets>
    <sheet name="AL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4" i="1" l="1"/>
  <c r="E34" i="1"/>
  <c r="D32" i="1"/>
  <c r="C32" i="1"/>
  <c r="D31" i="1"/>
  <c r="E31" i="1" s="1"/>
  <c r="C31" i="1"/>
  <c r="E30" i="1"/>
  <c r="F30" i="1" s="1"/>
  <c r="E29" i="1"/>
  <c r="F29" i="1" s="1"/>
  <c r="E28" i="1"/>
  <c r="F28" i="1" s="1"/>
  <c r="F27" i="1"/>
  <c r="E27" i="1"/>
  <c r="F26" i="1"/>
  <c r="E26" i="1"/>
  <c r="J25" i="1"/>
  <c r="E25" i="1"/>
  <c r="F25" i="1" s="1"/>
  <c r="J24" i="1"/>
  <c r="J30" i="1" s="1"/>
  <c r="F24" i="1"/>
  <c r="E24" i="1"/>
  <c r="J23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C9" i="1"/>
  <c r="F31" i="1" l="1"/>
  <c r="J29" i="1"/>
  <c r="J31" i="1"/>
</calcChain>
</file>

<file path=xl/sharedStrings.xml><?xml version="1.0" encoding="utf-8"?>
<sst xmlns="http://schemas.openxmlformats.org/spreadsheetml/2006/main" count="38" uniqueCount="35">
  <si>
    <t xml:space="preserve">Analyte : </t>
  </si>
  <si>
    <t>T4</t>
  </si>
  <si>
    <t xml:space="preserve">Prepared for : </t>
  </si>
  <si>
    <t xml:space="preserve">Confirmed Method (X) : </t>
  </si>
  <si>
    <t xml:space="preserve">Contact : </t>
  </si>
  <si>
    <t xml:space="preserve">New Method (Y) : </t>
  </si>
  <si>
    <t xml:space="preserve">Prepared by : </t>
  </si>
  <si>
    <t xml:space="preserve">Reagent Manufacturer : </t>
  </si>
  <si>
    <t xml:space="preserve">Verification Date : </t>
  </si>
  <si>
    <t>Sample Definition</t>
  </si>
  <si>
    <t>Systematic Error</t>
  </si>
  <si>
    <t>#</t>
  </si>
  <si>
    <t>Specimen ID</t>
  </si>
  <si>
    <t>(X)</t>
  </si>
  <si>
    <t>(Y)</t>
  </si>
  <si>
    <t>Bias</t>
  </si>
  <si>
    <t>Bias%</t>
  </si>
  <si>
    <t>Correlation Coeficient, (r) :</t>
  </si>
  <si>
    <t>Slope, (m) :</t>
  </si>
  <si>
    <t>Y-Intercept, (b) :</t>
  </si>
  <si>
    <t>Calculate Bias at Critical Decision Levels</t>
  </si>
  <si>
    <t>Level =</t>
  </si>
  <si>
    <t>MEAN  =</t>
  </si>
  <si>
    <t xml:space="preserve"> SD =</t>
  </si>
  <si>
    <t>BIAS</t>
  </si>
  <si>
    <t>BIAS %</t>
  </si>
  <si>
    <t>INPUT ALLOWABLE ± ERROR =</t>
  </si>
  <si>
    <t>CLIA % =</t>
  </si>
  <si>
    <t>ALLOWABLE BIAS INTERPRETATION =</t>
  </si>
  <si>
    <t>CLIA VAL =</t>
  </si>
  <si>
    <t>Suggested Applied Limit = 50% of Total Allowable Error as Defined by CLIA, Whichever is Greater</t>
  </si>
  <si>
    <t>Analyst:</t>
  </si>
  <si>
    <t>Date:</t>
  </si>
  <si>
    <t xml:space="preserve"> </t>
  </si>
  <si>
    <t>Approval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</si>
</sst>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0.0000"/>
    <numFmt numFmtId="167" formatCode="0.000"/>
    <numFmt numFmtId="168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theme="0" tint="-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5" fillId="4" borderId="0" applyNumberFormat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horizontal="right"/>
    </xf>
    <xf numFmtId="0" fontId="4" fillId="5" borderId="3" xfId="0" applyFont="1" applyFill="1" applyBorder="1" applyAlignment="1"/>
    <xf numFmtId="164" fontId="4" fillId="0" borderId="4" xfId="0" applyNumberFormat="1" applyFont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164" fontId="4" fillId="5" borderId="3" xfId="0" applyNumberFormat="1" applyFont="1" applyFill="1" applyBorder="1" applyAlignment="1"/>
    <xf numFmtId="0" fontId="4" fillId="0" borderId="4" xfId="0" applyFont="1" applyBorder="1" applyAlignment="1">
      <alignment horizontal="right"/>
    </xf>
    <xf numFmtId="0" fontId="0" fillId="0" borderId="6" xfId="0" applyBorder="1"/>
    <xf numFmtId="0" fontId="0" fillId="0" borderId="0" xfId="0" applyNumberFormat="1"/>
    <xf numFmtId="0" fontId="4" fillId="5" borderId="7" xfId="0" applyFont="1" applyFill="1" applyBorder="1" applyAlignment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6" fillId="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164" fontId="7" fillId="6" borderId="11" xfId="0" applyNumberFormat="1" applyFont="1" applyFill="1" applyBorder="1" applyAlignment="1">
      <alignment horizontal="center"/>
    </xf>
    <xf numFmtId="165" fontId="7" fillId="6" borderId="11" xfId="1" applyNumberFormat="1" applyFont="1" applyFill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right"/>
    </xf>
    <xf numFmtId="166" fontId="4" fillId="5" borderId="15" xfId="0" applyNumberFormat="1" applyFont="1" applyFill="1" applyBorder="1" applyAlignment="1">
      <alignment horizontal="center"/>
    </xf>
    <xf numFmtId="0" fontId="4" fillId="0" borderId="0" xfId="0" applyFont="1"/>
    <xf numFmtId="167" fontId="4" fillId="5" borderId="16" xfId="0" applyNumberFormat="1" applyFont="1" applyFill="1" applyBorder="1" applyAlignment="1">
      <alignment horizontal="center"/>
    </xf>
    <xf numFmtId="167" fontId="4" fillId="5" borderId="17" xfId="0" applyNumberFormat="1" applyFont="1" applyFill="1" applyBorder="1" applyAlignment="1">
      <alignment horizontal="center"/>
    </xf>
    <xf numFmtId="0" fontId="9" fillId="0" borderId="0" xfId="0" applyFont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9" fontId="4" fillId="5" borderId="3" xfId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/>
    </xf>
    <xf numFmtId="164" fontId="0" fillId="0" borderId="18" xfId="0" applyNumberFormat="1" applyBorder="1" applyAlignment="1" applyProtection="1">
      <alignment horizontal="center"/>
      <protection locked="0"/>
    </xf>
    <xf numFmtId="164" fontId="7" fillId="6" borderId="18" xfId="0" applyNumberFormat="1" applyFont="1" applyFill="1" applyBorder="1" applyAlignment="1">
      <alignment horizontal="center"/>
    </xf>
    <xf numFmtId="165" fontId="7" fillId="6" borderId="18" xfId="1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vertical="center"/>
    </xf>
    <xf numFmtId="0" fontId="3" fillId="7" borderId="19" xfId="3" applyFill="1" applyBorder="1" applyAlignment="1">
      <alignment horizontal="right" vertical="center"/>
    </xf>
    <xf numFmtId="0" fontId="3" fillId="7" borderId="20" xfId="3" applyFill="1" applyBorder="1" applyAlignment="1">
      <alignment horizontal="right" vertical="center"/>
    </xf>
    <xf numFmtId="2" fontId="3" fillId="7" borderId="21" xfId="3" applyNumberFormat="1" applyFill="1" applyBorder="1" applyAlignment="1" applyProtection="1">
      <alignment horizontal="center" vertical="center"/>
      <protection locked="0"/>
    </xf>
    <xf numFmtId="167" fontId="3" fillId="7" borderId="21" xfId="3" applyNumberFormat="1" applyFill="1" applyBorder="1" applyAlignment="1">
      <alignment horizontal="center" vertical="center"/>
    </xf>
    <xf numFmtId="168" fontId="3" fillId="7" borderId="21" xfId="3" applyNumberFormat="1" applyFill="1" applyBorder="1" applyAlignment="1">
      <alignment horizontal="center" vertical="center"/>
    </xf>
    <xf numFmtId="0" fontId="10" fillId="0" borderId="0" xfId="0" applyFont="1"/>
    <xf numFmtId="0" fontId="3" fillId="7" borderId="22" xfId="2" applyFont="1" applyFill="1" applyBorder="1" applyAlignment="1">
      <alignment horizontal="right"/>
    </xf>
    <xf numFmtId="0" fontId="3" fillId="7" borderId="23" xfId="2" applyFont="1" applyFill="1" applyBorder="1" applyAlignment="1">
      <alignment horizontal="right"/>
    </xf>
    <xf numFmtId="0" fontId="3" fillId="7" borderId="21" xfId="3" applyFill="1" applyBorder="1" applyAlignment="1">
      <alignment horizontal="center"/>
    </xf>
    <xf numFmtId="0" fontId="3" fillId="7" borderId="25" xfId="3" applyFill="1" applyBorder="1" applyAlignment="1">
      <alignment horizontal="center"/>
    </xf>
    <xf numFmtId="0" fontId="2" fillId="2" borderId="26" xfId="2" applyBorder="1" applyAlignment="1">
      <alignment horizontal="right"/>
    </xf>
    <xf numFmtId="0" fontId="2" fillId="2" borderId="0" xfId="2" applyBorder="1" applyAlignment="1">
      <alignment horizontal="right"/>
    </xf>
    <xf numFmtId="0" fontId="2" fillId="2" borderId="27" xfId="2" applyBorder="1" applyAlignment="1">
      <alignment horizontal="right"/>
    </xf>
    <xf numFmtId="0" fontId="11" fillId="4" borderId="19" xfId="4" applyFont="1" applyBorder="1" applyAlignment="1">
      <alignment horizontal="center" vertical="center"/>
    </xf>
    <xf numFmtId="1" fontId="11" fillId="4" borderId="21" xfId="4" applyNumberFormat="1" applyFont="1" applyBorder="1" applyAlignment="1">
      <alignment horizontal="center" vertical="center"/>
    </xf>
    <xf numFmtId="0" fontId="5" fillId="0" borderId="26" xfId="0" applyFont="1" applyBorder="1"/>
    <xf numFmtId="164" fontId="4" fillId="5" borderId="28" xfId="0" applyNumberFormat="1" applyFont="1" applyFill="1" applyBorder="1" applyAlignment="1">
      <alignment horizontal="center" vertical="center"/>
    </xf>
    <xf numFmtId="0" fontId="0" fillId="0" borderId="4" xfId="0" applyBorder="1"/>
    <xf numFmtId="0" fontId="2" fillId="2" borderId="29" xfId="2" applyBorder="1" applyAlignment="1">
      <alignment horizontal="center"/>
    </xf>
    <xf numFmtId="0" fontId="2" fillId="2" borderId="30" xfId="2" applyBorder="1" applyAlignment="1">
      <alignment horizontal="center"/>
    </xf>
    <xf numFmtId="0" fontId="12" fillId="8" borderId="19" xfId="3" applyFont="1" applyFill="1" applyBorder="1" applyAlignment="1">
      <alignment horizontal="center"/>
    </xf>
    <xf numFmtId="0" fontId="12" fillId="8" borderId="25" xfId="3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0" fontId="0" fillId="0" borderId="31" xfId="0" applyBorder="1"/>
    <xf numFmtId="2" fontId="3" fillId="7" borderId="23" xfId="2" applyNumberFormat="1" applyFont="1" applyFill="1" applyBorder="1" applyAlignment="1">
      <alignment horizontal="center"/>
    </xf>
    <xf numFmtId="2" fontId="3" fillId="7" borderId="24" xfId="2" applyNumberFormat="1" applyFont="1" applyFill="1" applyBorder="1" applyAlignment="1">
      <alignment horizontal="center"/>
    </xf>
  </cellXfs>
  <cellStyles count="5">
    <cellStyle name="Accent5" xfId="4" builtinId="45"/>
    <cellStyle name="Check Cell" xfId="3" builtinId="23"/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756296015564541"/>
          <c:y val="0.14323917509585554"/>
          <c:w val="0.71606669624506669"/>
          <c:h val="0.67269942026514096"/>
        </c:manualLayout>
      </c:layout>
      <c:scatterChart>
        <c:scatterStyle val="lineMarker"/>
        <c:varyColors val="0"/>
        <c:ser>
          <c:idx val="0"/>
          <c:order val="0"/>
          <c:tx>
            <c:strRef>
              <c:f>ALB!$C$9</c:f>
              <c:strCache>
                <c:ptCount val="1"/>
                <c:pt idx="0">
                  <c:v>T4</c:v>
                </c:pt>
              </c:strCache>
            </c:strRef>
          </c:tx>
          <c:spPr>
            <a:ln w="28575">
              <a:noFill/>
            </a:ln>
          </c:spPr>
          <c:trendline>
            <c:name>ALBUMIN</c:name>
            <c:spPr>
              <a:ln w="12700">
                <a:headEnd w="lg" len="med"/>
              </a:ln>
              <a:effectLst>
                <a:outerShdw blurRad="50800" dist="50800" sx="1000" sy="1000" algn="ctr" rotWithShape="0">
                  <a:srgbClr val="C00000"/>
                </a:outerShdw>
              </a:effectLst>
            </c:spPr>
            <c:trendlineType val="linear"/>
            <c:intercept val="0"/>
            <c:dispRSqr val="0"/>
            <c:dispEq val="0"/>
          </c:trendline>
          <c:xVal>
            <c:numRef>
              <c:f>ALB!$C$11:$C$30</c:f>
              <c:numCache>
                <c:formatCode>0.00</c:formatCode>
                <c:ptCount val="20"/>
                <c:pt idx="0">
                  <c:v>2.7</c:v>
                </c:pt>
                <c:pt idx="1">
                  <c:v>7.84</c:v>
                </c:pt>
                <c:pt idx="2">
                  <c:v>7.21</c:v>
                </c:pt>
                <c:pt idx="3">
                  <c:v>7.36</c:v>
                </c:pt>
                <c:pt idx="4">
                  <c:v>7.14</c:v>
                </c:pt>
                <c:pt idx="5">
                  <c:v>6.84</c:v>
                </c:pt>
                <c:pt idx="6">
                  <c:v>3.92</c:v>
                </c:pt>
                <c:pt idx="7">
                  <c:v>9.08</c:v>
                </c:pt>
                <c:pt idx="8">
                  <c:v>5.09</c:v>
                </c:pt>
                <c:pt idx="9">
                  <c:v>5.38</c:v>
                </c:pt>
                <c:pt idx="10">
                  <c:v>8.1</c:v>
                </c:pt>
                <c:pt idx="11">
                  <c:v>7.03</c:v>
                </c:pt>
                <c:pt idx="12">
                  <c:v>6.71</c:v>
                </c:pt>
                <c:pt idx="13">
                  <c:v>6.58</c:v>
                </c:pt>
                <c:pt idx="14">
                  <c:v>6.77</c:v>
                </c:pt>
                <c:pt idx="15">
                  <c:v>8.01</c:v>
                </c:pt>
                <c:pt idx="16">
                  <c:v>4.5999999999999996</c:v>
                </c:pt>
                <c:pt idx="17">
                  <c:v>8.48</c:v>
                </c:pt>
                <c:pt idx="18">
                  <c:v>17.899999999999999</c:v>
                </c:pt>
                <c:pt idx="19" formatCode="0.0">
                  <c:v>16.399999999999999</c:v>
                </c:pt>
              </c:numCache>
            </c:numRef>
          </c:xVal>
          <c:yVal>
            <c:numRef>
              <c:f>ALB!$D$11:$D$30</c:f>
              <c:numCache>
                <c:formatCode>0.00</c:formatCode>
                <c:ptCount val="20"/>
                <c:pt idx="0">
                  <c:v>2.7</c:v>
                </c:pt>
                <c:pt idx="1">
                  <c:v>7.24</c:v>
                </c:pt>
                <c:pt idx="2">
                  <c:v>7.57</c:v>
                </c:pt>
                <c:pt idx="3">
                  <c:v>7.13</c:v>
                </c:pt>
                <c:pt idx="4">
                  <c:v>7.41</c:v>
                </c:pt>
                <c:pt idx="5">
                  <c:v>6.79</c:v>
                </c:pt>
                <c:pt idx="6">
                  <c:v>4.13</c:v>
                </c:pt>
                <c:pt idx="7">
                  <c:v>9.52</c:v>
                </c:pt>
                <c:pt idx="8">
                  <c:v>5.27</c:v>
                </c:pt>
                <c:pt idx="9">
                  <c:v>5.16</c:v>
                </c:pt>
                <c:pt idx="10">
                  <c:v>8.3000000000000007</c:v>
                </c:pt>
                <c:pt idx="11">
                  <c:v>6.87</c:v>
                </c:pt>
                <c:pt idx="12">
                  <c:v>6.35</c:v>
                </c:pt>
                <c:pt idx="13">
                  <c:v>6.43</c:v>
                </c:pt>
                <c:pt idx="14">
                  <c:v>6.51</c:v>
                </c:pt>
                <c:pt idx="15">
                  <c:v>7.88</c:v>
                </c:pt>
                <c:pt idx="16">
                  <c:v>4.59</c:v>
                </c:pt>
                <c:pt idx="17">
                  <c:v>8.42</c:v>
                </c:pt>
                <c:pt idx="18">
                  <c:v>18.07</c:v>
                </c:pt>
                <c:pt idx="19" formatCode="0.0">
                  <c:v>18.100000000000001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C2-4463-B37B-975D3C168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676864"/>
        <c:axId val="308341376"/>
      </c:scatterChart>
      <c:valAx>
        <c:axId val="30667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New</a:t>
                </a:r>
                <a:r>
                  <a:rPr lang="en-US" baseline="0"/>
                  <a:t> Method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1979155095239629"/>
              <c:y val="0.90094710010514534"/>
            </c:manualLayout>
          </c:layout>
          <c:overlay val="0"/>
        </c:title>
        <c:numFmt formatCode="0.00" sourceLinked="1"/>
        <c:majorTickMark val="none"/>
        <c:minorTickMark val="cross"/>
        <c:tickLblPos val="nextTo"/>
        <c:crossAx val="308341376"/>
        <c:crosses val="autoZero"/>
        <c:crossBetween val="midCat"/>
      </c:valAx>
      <c:valAx>
        <c:axId val="30834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Confirmed Method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cross"/>
        <c:tickLblPos val="nextTo"/>
        <c:spPr>
          <a:ln w="15875"/>
        </c:spPr>
        <c:crossAx val="306676864"/>
        <c:crossesAt val="0"/>
        <c:crossBetween val="midCat"/>
      </c:valAx>
    </c:plotArea>
    <c:plotVisOnly val="1"/>
    <c:dispBlanksAs val="gap"/>
    <c:showDLblsOverMax val="0"/>
  </c:chart>
  <c:spPr>
    <a:solidFill>
      <a:srgbClr val="CCFFFF"/>
    </a:solidFill>
    <a:ln w="19050"/>
  </c:spPr>
  <c:printSettings>
    <c:headerFooter/>
    <c:pageMargins b="0.750000000000001" l="0.70000000000000062" r="0.70000000000000062" t="0.750000000000001" header="0.30000000000000032" footer="0.30000000000000032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28575</xdr:rowOff>
    </xdr:from>
    <xdr:to>
      <xdr:col>6</xdr:col>
      <xdr:colOff>0</xdr:colOff>
      <xdr:row>7</xdr:row>
      <xdr:rowOff>190500</xdr:rowOff>
    </xdr:to>
    <xdr:sp macro="" textlink="">
      <xdr:nvSpPr>
        <xdr:cNvPr id="2" name="Bevel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" y="1127125"/>
          <a:ext cx="3416299" cy="339725"/>
        </a:xfrm>
        <a:prstGeom prst="bevel">
          <a:avLst/>
        </a:prstGeom>
        <a:solidFill>
          <a:srgbClr val="CCFFFF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 b="0" cap="all" spc="0" baseline="0">
            <a:ln w="9000" cmpd="sng">
              <a:solidFill>
                <a:sysClr val="windowText" lastClr="000000"/>
              </a:solidFill>
              <a:prstDash val="solid"/>
            </a:ln>
            <a:solidFill>
              <a:schemeClr val="accent5">
                <a:lumMod val="5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twoCellAnchor>
  <xdr:twoCellAnchor>
    <xdr:from>
      <xdr:col>6</xdr:col>
      <xdr:colOff>203582</xdr:colOff>
      <xdr:row>6</xdr:row>
      <xdr:rowOff>57149</xdr:rowOff>
    </xdr:from>
    <xdr:to>
      <xdr:col>9</xdr:col>
      <xdr:colOff>1104900</xdr:colOff>
      <xdr:row>21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5896</xdr:colOff>
      <xdr:row>35</xdr:row>
      <xdr:rowOff>175987</xdr:rowOff>
    </xdr:from>
    <xdr:to>
      <xdr:col>9</xdr:col>
      <xdr:colOff>1006021</xdr:colOff>
      <xdr:row>39</xdr:row>
      <xdr:rowOff>126094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5896" y="6881587"/>
          <a:ext cx="6511925" cy="8772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u="none"/>
            <a:t>Comments:    </a:t>
          </a:r>
        </a:p>
      </xdr:txBody>
    </xdr:sp>
    <xdr:clientData/>
  </xdr:twoCellAnchor>
  <xdr:twoCellAnchor>
    <xdr:from>
      <xdr:col>0</xdr:col>
      <xdr:colOff>9524</xdr:colOff>
      <xdr:row>6</xdr:row>
      <xdr:rowOff>85725</xdr:rowOff>
    </xdr:from>
    <xdr:to>
      <xdr:col>6</xdr:col>
      <xdr:colOff>9524</xdr:colOff>
      <xdr:row>7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9524" y="1184275"/>
          <a:ext cx="3416300" cy="231775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200" b="1">
              <a:solidFill>
                <a:schemeClr val="bg1"/>
              </a:solidFill>
            </a:rPr>
            <a:t>METHOD</a:t>
          </a:r>
          <a:r>
            <a:rPr lang="en-US" sz="1200" b="1" baseline="0">
              <a:solidFill>
                <a:schemeClr val="bg1"/>
              </a:solidFill>
            </a:rPr>
            <a:t> COMPARISON / SPLIT SAMPLE STUDY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ropbox/LAB%20FOLDERS/QML_LAB%20FOLDER%202/VALIDATION%20Templates/SLT%20E220_Method%20Corre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"/>
      <sheetName val="ALP"/>
      <sheetName val="ALT"/>
      <sheetName val="AST"/>
      <sheetName val="AMYL"/>
      <sheetName val="BIL-T"/>
      <sheetName val="BIL-D"/>
      <sheetName val="CALC"/>
      <sheetName val="CL-"/>
      <sheetName val="CHOL-HDL"/>
      <sheetName val="CHOL-T"/>
      <sheetName val="CO2"/>
      <sheetName val="CREAT"/>
      <sheetName val="GLUC"/>
      <sheetName val="IRON"/>
      <sheetName val="LDH"/>
      <sheetName val="MG+"/>
      <sheetName val="PHOS"/>
      <sheetName val="K+"/>
      <sheetName val="NA+"/>
      <sheetName val="T.P."/>
      <sheetName val="TRIG"/>
      <sheetName val="BUN"/>
      <sheetName val="URIC"/>
      <sheetName val="TT4"/>
      <sheetName val="FT3"/>
      <sheetName val="Sheet2"/>
      <sheetName val="Sheet3"/>
    </sheetNames>
    <sheetDataSet>
      <sheetData sheetId="0">
        <row r="9">
          <cell r="C9" t="str">
            <v>T4</v>
          </cell>
        </row>
        <row r="11">
          <cell r="C11">
            <v>2.7</v>
          </cell>
          <cell r="D11">
            <v>2.7</v>
          </cell>
        </row>
        <row r="12">
          <cell r="C12">
            <v>7.84</v>
          </cell>
          <cell r="D12">
            <v>7.24</v>
          </cell>
        </row>
        <row r="13">
          <cell r="C13">
            <v>7.21</v>
          </cell>
          <cell r="D13">
            <v>7.57</v>
          </cell>
        </row>
        <row r="14">
          <cell r="C14">
            <v>7.36</v>
          </cell>
          <cell r="D14">
            <v>7.13</v>
          </cell>
        </row>
        <row r="15">
          <cell r="C15">
            <v>7.14</v>
          </cell>
          <cell r="D15">
            <v>7.41</v>
          </cell>
        </row>
        <row r="16">
          <cell r="C16">
            <v>6.84</v>
          </cell>
          <cell r="D16">
            <v>6.79</v>
          </cell>
        </row>
        <row r="17">
          <cell r="C17">
            <v>3.92</v>
          </cell>
          <cell r="D17">
            <v>4.13</v>
          </cell>
        </row>
        <row r="18">
          <cell r="C18">
            <v>9.08</v>
          </cell>
          <cell r="D18">
            <v>9.52</v>
          </cell>
        </row>
        <row r="19">
          <cell r="C19">
            <v>5.09</v>
          </cell>
          <cell r="D19">
            <v>5.27</v>
          </cell>
        </row>
        <row r="20">
          <cell r="C20">
            <v>5.38</v>
          </cell>
          <cell r="D20">
            <v>5.16</v>
          </cell>
        </row>
        <row r="21">
          <cell r="C21">
            <v>8.1</v>
          </cell>
          <cell r="D21">
            <v>8.3000000000000007</v>
          </cell>
        </row>
        <row r="22">
          <cell r="C22">
            <v>7.03</v>
          </cell>
          <cell r="D22">
            <v>6.87</v>
          </cell>
        </row>
        <row r="23">
          <cell r="C23">
            <v>6.71</v>
          </cell>
          <cell r="D23">
            <v>6.35</v>
          </cell>
        </row>
        <row r="24">
          <cell r="C24">
            <v>6.58</v>
          </cell>
          <cell r="D24">
            <v>6.43</v>
          </cell>
        </row>
        <row r="25">
          <cell r="C25">
            <v>6.77</v>
          </cell>
          <cell r="D25">
            <v>6.51</v>
          </cell>
        </row>
        <row r="26">
          <cell r="C26">
            <v>8.01</v>
          </cell>
          <cell r="D26">
            <v>7.88</v>
          </cell>
        </row>
        <row r="27">
          <cell r="C27">
            <v>4.5999999999999996</v>
          </cell>
          <cell r="D27">
            <v>4.59</v>
          </cell>
        </row>
        <row r="28">
          <cell r="C28">
            <v>8.48</v>
          </cell>
          <cell r="D28">
            <v>8.42</v>
          </cell>
        </row>
        <row r="29">
          <cell r="C29">
            <v>17.899999999999999</v>
          </cell>
          <cell r="D29">
            <v>18.07</v>
          </cell>
        </row>
        <row r="30">
          <cell r="C30">
            <v>16.399999999999999</v>
          </cell>
          <cell r="D30">
            <v>18.100000000000001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84" zoomScaleNormal="84" workbookViewId="0">
      <selection activeCell="N32" sqref="N32"/>
    </sheetView>
  </sheetViews>
  <sheetFormatPr defaultRowHeight="14.5" x14ac:dyDescent="0.35"/>
  <cols>
    <col min="1" max="1" width="3.54296875" customWidth="1"/>
    <col min="2" max="2" width="15.54296875" customWidth="1"/>
    <col min="3" max="3" width="7" customWidth="1"/>
    <col min="4" max="4" width="6.54296875" customWidth="1"/>
    <col min="5" max="5" width="7.81640625" customWidth="1"/>
    <col min="6" max="6" width="8.453125" customWidth="1"/>
    <col min="9" max="9" width="12.54296875" customWidth="1"/>
    <col min="10" max="10" width="15.54296875" customWidth="1"/>
  </cols>
  <sheetData>
    <row r="1" spans="1:12" ht="15" thickBot="1" x14ac:dyDescent="0.4"/>
    <row r="2" spans="1:12" ht="15" thickBot="1" x14ac:dyDescent="0.4">
      <c r="B2" s="1" t="s">
        <v>0</v>
      </c>
      <c r="C2" s="1"/>
      <c r="D2" s="2" t="s">
        <v>1</v>
      </c>
      <c r="E2" s="2"/>
      <c r="F2" s="2"/>
      <c r="G2" s="3" t="s">
        <v>2</v>
      </c>
      <c r="H2" s="1"/>
      <c r="I2" s="4"/>
      <c r="J2" s="4"/>
    </row>
    <row r="3" spans="1:12" ht="15" thickBot="1" x14ac:dyDescent="0.4">
      <c r="B3" s="1" t="s">
        <v>3</v>
      </c>
      <c r="C3" s="1"/>
      <c r="D3" s="5"/>
      <c r="E3" s="2"/>
      <c r="F3" s="2"/>
      <c r="G3" s="6" t="s">
        <v>4</v>
      </c>
      <c r="H3" s="1"/>
      <c r="I3" s="4"/>
      <c r="J3" s="4"/>
      <c r="K3" s="7"/>
      <c r="L3" s="8"/>
    </row>
    <row r="4" spans="1:12" ht="15" thickBot="1" x14ac:dyDescent="0.4">
      <c r="B4" s="1" t="s">
        <v>5</v>
      </c>
      <c r="C4" s="1"/>
      <c r="D4" s="9"/>
      <c r="E4" s="9"/>
      <c r="F4" s="9"/>
      <c r="G4" s="6" t="s">
        <v>6</v>
      </c>
      <c r="H4" s="1"/>
      <c r="I4" s="4"/>
      <c r="J4" s="4"/>
    </row>
    <row r="5" spans="1:12" ht="15" thickBot="1" x14ac:dyDescent="0.4">
      <c r="B5" s="1" t="s">
        <v>7</v>
      </c>
      <c r="C5" s="1"/>
      <c r="D5" s="10"/>
      <c r="E5" s="11"/>
      <c r="F5" s="12"/>
      <c r="G5" s="13" t="s">
        <v>8</v>
      </c>
      <c r="H5" s="13"/>
      <c r="I5" s="4"/>
      <c r="J5" s="4"/>
    </row>
    <row r="6" spans="1:12" x14ac:dyDescent="0.35">
      <c r="I6" s="14"/>
    </row>
    <row r="8" spans="1:12" ht="15" thickBot="1" x14ac:dyDescent="0.4"/>
    <row r="9" spans="1:12" ht="15" thickBot="1" x14ac:dyDescent="0.4">
      <c r="A9" s="15" t="s">
        <v>9</v>
      </c>
      <c r="B9" s="16"/>
      <c r="C9" s="15" t="str">
        <f>+D2</f>
        <v>T4</v>
      </c>
      <c r="D9" s="16"/>
      <c r="E9" s="17" t="s">
        <v>10</v>
      </c>
      <c r="F9" s="18"/>
    </row>
    <row r="10" spans="1:12" ht="16" thickBot="1" x14ac:dyDescent="0.4">
      <c r="A10" s="19" t="s">
        <v>11</v>
      </c>
      <c r="B10" s="20" t="s">
        <v>12</v>
      </c>
      <c r="C10" s="21" t="s">
        <v>13</v>
      </c>
      <c r="D10" s="21" t="s">
        <v>14</v>
      </c>
      <c r="E10" s="22" t="s">
        <v>15</v>
      </c>
      <c r="F10" s="22" t="s">
        <v>16</v>
      </c>
    </row>
    <row r="11" spans="1:12" ht="15" thickBot="1" x14ac:dyDescent="0.4">
      <c r="A11" s="21">
        <v>1</v>
      </c>
      <c r="B11" s="21"/>
      <c r="C11" s="23">
        <v>2.7</v>
      </c>
      <c r="D11" s="23">
        <v>2.7</v>
      </c>
      <c r="E11" s="24">
        <f>+D11-C11</f>
        <v>0</v>
      </c>
      <c r="F11" s="25">
        <f>+E11/C11</f>
        <v>0</v>
      </c>
    </row>
    <row r="12" spans="1:12" ht="15" thickBot="1" x14ac:dyDescent="0.4">
      <c r="A12" s="21">
        <v>2</v>
      </c>
      <c r="B12" s="21"/>
      <c r="C12" s="23">
        <v>7.84</v>
      </c>
      <c r="D12" s="23">
        <v>7.24</v>
      </c>
      <c r="E12" s="24">
        <f t="shared" ref="E12:E30" si="0">+D12-C12</f>
        <v>-0.59999999999999964</v>
      </c>
      <c r="F12" s="25">
        <f t="shared" ref="F12:F31" si="1">+E12/C12</f>
        <v>-7.6530612244897919E-2</v>
      </c>
    </row>
    <row r="13" spans="1:12" ht="15" thickBot="1" x14ac:dyDescent="0.4">
      <c r="A13" s="21">
        <v>3</v>
      </c>
      <c r="B13" s="21"/>
      <c r="C13" s="23">
        <v>7.21</v>
      </c>
      <c r="D13" s="23">
        <v>7.57</v>
      </c>
      <c r="E13" s="24">
        <f t="shared" si="0"/>
        <v>0.36000000000000032</v>
      </c>
      <c r="F13" s="25">
        <f t="shared" si="1"/>
        <v>4.9930651872399492E-2</v>
      </c>
    </row>
    <row r="14" spans="1:12" ht="15" thickBot="1" x14ac:dyDescent="0.4">
      <c r="A14" s="21">
        <v>4</v>
      </c>
      <c r="B14" s="21"/>
      <c r="C14" s="26">
        <v>7.36</v>
      </c>
      <c r="D14" s="26">
        <v>7.13</v>
      </c>
      <c r="E14" s="24">
        <f t="shared" si="0"/>
        <v>-0.23000000000000043</v>
      </c>
      <c r="F14" s="25">
        <f t="shared" si="1"/>
        <v>-3.1250000000000056E-2</v>
      </c>
    </row>
    <row r="15" spans="1:12" ht="15" thickBot="1" x14ac:dyDescent="0.4">
      <c r="A15" s="21">
        <v>5</v>
      </c>
      <c r="B15" s="21"/>
      <c r="C15" s="26">
        <v>7.14</v>
      </c>
      <c r="D15" s="26">
        <v>7.41</v>
      </c>
      <c r="E15" s="24">
        <f t="shared" si="0"/>
        <v>0.27000000000000046</v>
      </c>
      <c r="F15" s="25">
        <f t="shared" si="1"/>
        <v>3.7815126050420235E-2</v>
      </c>
    </row>
    <row r="16" spans="1:12" ht="15" thickBot="1" x14ac:dyDescent="0.4">
      <c r="A16" s="21">
        <v>6</v>
      </c>
      <c r="B16" s="21"/>
      <c r="C16" s="23">
        <v>6.84</v>
      </c>
      <c r="D16" s="23">
        <v>6.79</v>
      </c>
      <c r="E16" s="24">
        <f t="shared" si="0"/>
        <v>-4.9999999999999822E-2</v>
      </c>
      <c r="F16" s="25">
        <f t="shared" si="1"/>
        <v>-7.3099415204678107E-3</v>
      </c>
    </row>
    <row r="17" spans="1:17" ht="15" thickBot="1" x14ac:dyDescent="0.4">
      <c r="A17" s="21">
        <v>7</v>
      </c>
      <c r="B17" s="21"/>
      <c r="C17" s="23">
        <v>3.92</v>
      </c>
      <c r="D17" s="23">
        <v>4.13</v>
      </c>
      <c r="E17" s="24">
        <f t="shared" si="0"/>
        <v>0.20999999999999996</v>
      </c>
      <c r="F17" s="25">
        <f t="shared" si="1"/>
        <v>5.3571428571428562E-2</v>
      </c>
    </row>
    <row r="18" spans="1:17" ht="15" thickBot="1" x14ac:dyDescent="0.4">
      <c r="A18" s="21">
        <v>8</v>
      </c>
      <c r="B18" s="21"/>
      <c r="C18" s="23">
        <v>9.08</v>
      </c>
      <c r="D18" s="23">
        <v>9.52</v>
      </c>
      <c r="E18" s="24">
        <f t="shared" si="0"/>
        <v>0.4399999999999995</v>
      </c>
      <c r="F18" s="25">
        <f t="shared" si="1"/>
        <v>4.8458149779735629E-2</v>
      </c>
    </row>
    <row r="19" spans="1:17" ht="15" thickBot="1" x14ac:dyDescent="0.4">
      <c r="A19" s="21">
        <v>9</v>
      </c>
      <c r="B19" s="21"/>
      <c r="C19" s="23">
        <v>5.09</v>
      </c>
      <c r="D19" s="23">
        <v>5.27</v>
      </c>
      <c r="E19" s="24">
        <f t="shared" si="0"/>
        <v>0.17999999999999972</v>
      </c>
      <c r="F19" s="25">
        <f t="shared" si="1"/>
        <v>3.5363457760314285E-2</v>
      </c>
    </row>
    <row r="20" spans="1:17" ht="15" thickBot="1" x14ac:dyDescent="0.4">
      <c r="A20" s="21">
        <v>10</v>
      </c>
      <c r="B20" s="21"/>
      <c r="C20" s="23">
        <v>5.38</v>
      </c>
      <c r="D20" s="23">
        <v>5.16</v>
      </c>
      <c r="E20" s="24">
        <f t="shared" si="0"/>
        <v>-0.21999999999999975</v>
      </c>
      <c r="F20" s="25">
        <f t="shared" si="1"/>
        <v>-4.0892193308550137E-2</v>
      </c>
    </row>
    <row r="21" spans="1:17" ht="15" thickBot="1" x14ac:dyDescent="0.4">
      <c r="A21" s="21">
        <v>11</v>
      </c>
      <c r="B21" s="21"/>
      <c r="C21" s="23">
        <v>8.1</v>
      </c>
      <c r="D21" s="23">
        <v>8.3000000000000007</v>
      </c>
      <c r="E21" s="24">
        <f t="shared" si="0"/>
        <v>0.20000000000000107</v>
      </c>
      <c r="F21" s="25">
        <f t="shared" si="1"/>
        <v>2.4691358024691492E-2</v>
      </c>
    </row>
    <row r="22" spans="1:17" ht="15" thickBot="1" x14ac:dyDescent="0.4">
      <c r="A22" s="21">
        <v>12</v>
      </c>
      <c r="B22" s="21"/>
      <c r="C22" s="23">
        <v>7.03</v>
      </c>
      <c r="D22" s="23">
        <v>6.87</v>
      </c>
      <c r="E22" s="24">
        <f t="shared" si="0"/>
        <v>-0.16000000000000014</v>
      </c>
      <c r="F22" s="25">
        <f t="shared" si="1"/>
        <v>-2.2759601706970146E-2</v>
      </c>
    </row>
    <row r="23" spans="1:17" ht="15" thickBot="1" x14ac:dyDescent="0.4">
      <c r="A23" s="21">
        <v>13</v>
      </c>
      <c r="B23" s="21"/>
      <c r="C23" s="23">
        <v>6.71</v>
      </c>
      <c r="D23" s="23">
        <v>6.35</v>
      </c>
      <c r="E23" s="24">
        <f t="shared" si="0"/>
        <v>-0.36000000000000032</v>
      </c>
      <c r="F23" s="25">
        <f t="shared" si="1"/>
        <v>-5.3651266766020909E-2</v>
      </c>
      <c r="G23" s="27" t="s">
        <v>17</v>
      </c>
      <c r="H23" s="1"/>
      <c r="I23" s="1"/>
      <c r="J23" s="28">
        <f>CORREL(D11:D30,C11:C30)</f>
        <v>0.99491489774428477</v>
      </c>
    </row>
    <row r="24" spans="1:17" ht="15" thickBot="1" x14ac:dyDescent="0.4">
      <c r="A24" s="21">
        <v>14</v>
      </c>
      <c r="B24" s="21"/>
      <c r="C24" s="23">
        <v>6.58</v>
      </c>
      <c r="D24" s="23">
        <v>6.43</v>
      </c>
      <c r="E24" s="24">
        <f t="shared" si="0"/>
        <v>-0.15000000000000036</v>
      </c>
      <c r="F24" s="25">
        <f t="shared" si="1"/>
        <v>-2.2796352583586681E-2</v>
      </c>
      <c r="G24" s="29"/>
      <c r="H24" s="1" t="s">
        <v>18</v>
      </c>
      <c r="I24" s="1"/>
      <c r="J24" s="30">
        <f>SLOPE(D11:D30,C11:C30)</f>
        <v>1.06856592332195</v>
      </c>
    </row>
    <row r="25" spans="1:17" ht="15" thickBot="1" x14ac:dyDescent="0.4">
      <c r="A25" s="21">
        <v>15</v>
      </c>
      <c r="B25" s="21"/>
      <c r="C25" s="23">
        <v>6.77</v>
      </c>
      <c r="D25" s="23">
        <v>6.51</v>
      </c>
      <c r="E25" s="24">
        <f t="shared" si="0"/>
        <v>-0.25999999999999979</v>
      </c>
      <c r="F25" s="25">
        <f t="shared" si="1"/>
        <v>-3.8404726735598201E-2</v>
      </c>
      <c r="G25" s="29"/>
      <c r="H25" s="1" t="s">
        <v>19</v>
      </c>
      <c r="I25" s="1"/>
      <c r="J25" s="31">
        <f>INTERCEPT(D11:D30,C11:C30)</f>
        <v>-0.46000927487617371</v>
      </c>
      <c r="L25" s="32"/>
      <c r="N25" s="14"/>
      <c r="O25" s="33"/>
      <c r="P25" s="29"/>
      <c r="Q25" s="29"/>
    </row>
    <row r="26" spans="1:17" ht="15" thickBot="1" x14ac:dyDescent="0.4">
      <c r="A26" s="21">
        <v>16</v>
      </c>
      <c r="B26" s="21"/>
      <c r="C26" s="23">
        <v>8.01</v>
      </c>
      <c r="D26" s="23">
        <v>7.88</v>
      </c>
      <c r="E26" s="24">
        <f t="shared" si="0"/>
        <v>-0.12999999999999989</v>
      </c>
      <c r="F26" s="25">
        <f t="shared" si="1"/>
        <v>-1.622971285892633E-2</v>
      </c>
    </row>
    <row r="27" spans="1:17" ht="15" thickBot="1" x14ac:dyDescent="0.4">
      <c r="A27" s="21">
        <v>17</v>
      </c>
      <c r="B27" s="21"/>
      <c r="C27" s="23">
        <v>4.5999999999999996</v>
      </c>
      <c r="D27" s="23">
        <v>4.59</v>
      </c>
      <c r="E27" s="24">
        <f t="shared" si="0"/>
        <v>-9.9999999999997868E-3</v>
      </c>
      <c r="F27" s="25">
        <f t="shared" si="1"/>
        <v>-2.1739130434782145E-3</v>
      </c>
    </row>
    <row r="28" spans="1:17" ht="15" thickBot="1" x14ac:dyDescent="0.4">
      <c r="A28" s="21">
        <v>18</v>
      </c>
      <c r="B28" s="21"/>
      <c r="C28" s="23">
        <v>8.48</v>
      </c>
      <c r="D28" s="23">
        <v>8.42</v>
      </c>
      <c r="E28" s="24">
        <f t="shared" si="0"/>
        <v>-6.0000000000000497E-2</v>
      </c>
      <c r="F28" s="25">
        <f t="shared" si="1"/>
        <v>-7.0754716981132658E-3</v>
      </c>
      <c r="H28" s="34" t="s">
        <v>20</v>
      </c>
      <c r="I28" s="34"/>
      <c r="J28" s="34"/>
    </row>
    <row r="29" spans="1:17" ht="15" thickBot="1" x14ac:dyDescent="0.4">
      <c r="A29" s="21">
        <v>19</v>
      </c>
      <c r="B29" s="21"/>
      <c r="C29" s="23">
        <v>17.899999999999999</v>
      </c>
      <c r="D29" s="23">
        <v>18.07</v>
      </c>
      <c r="E29" s="24">
        <f t="shared" si="0"/>
        <v>0.17000000000000171</v>
      </c>
      <c r="F29" s="25">
        <f t="shared" si="1"/>
        <v>9.4972067039107103E-3</v>
      </c>
      <c r="H29" s="35" t="s">
        <v>21</v>
      </c>
      <c r="I29" s="36">
        <v>2</v>
      </c>
      <c r="J29" s="37">
        <f>((J24*I29)+J25-I29)/I29</f>
        <v>-0.16143871411613686</v>
      </c>
    </row>
    <row r="30" spans="1:17" ht="15" thickBot="1" x14ac:dyDescent="0.4">
      <c r="A30" s="38">
        <v>20</v>
      </c>
      <c r="B30" s="38"/>
      <c r="C30" s="39">
        <v>16.399999999999999</v>
      </c>
      <c r="D30" s="39">
        <v>18.100000000000001</v>
      </c>
      <c r="E30" s="40">
        <f t="shared" si="0"/>
        <v>1.7000000000000028</v>
      </c>
      <c r="F30" s="41">
        <f t="shared" si="1"/>
        <v>0.10365853658536604</v>
      </c>
      <c r="H30" s="42" t="s">
        <v>21</v>
      </c>
      <c r="I30" s="36">
        <v>3.5</v>
      </c>
      <c r="J30" s="37">
        <f>((J24*I30)+J25-I30)/I30</f>
        <v>-6.2865298071242498E-2</v>
      </c>
    </row>
    <row r="31" spans="1:17" ht="18.75" customHeight="1" thickBot="1" x14ac:dyDescent="0.75">
      <c r="A31" s="43" t="s">
        <v>22</v>
      </c>
      <c r="B31" s="44"/>
      <c r="C31" s="45">
        <f>SUM(C11:C30)/COUNT(C11:C30)</f>
        <v>7.6570000000000009</v>
      </c>
      <c r="D31" s="45">
        <f t="shared" ref="D31" si="2">SUM(D11:D30)/COUNT(D11:D30)</f>
        <v>7.7219999999999986</v>
      </c>
      <c r="E31" s="46">
        <f>+D31-C31</f>
        <v>6.4999999999997726E-2</v>
      </c>
      <c r="F31" s="47">
        <f t="shared" si="1"/>
        <v>8.4889643463494473E-3</v>
      </c>
      <c r="G31" s="48"/>
      <c r="H31" s="35" t="s">
        <v>21</v>
      </c>
      <c r="I31" s="36">
        <v>5.2</v>
      </c>
      <c r="J31" s="37">
        <f>((J24*I31)+J25-I31)/I31</f>
        <v>-1.9897398769621939E-2</v>
      </c>
    </row>
    <row r="32" spans="1:17" ht="15" thickBot="1" x14ac:dyDescent="0.4">
      <c r="A32" s="49" t="s">
        <v>23</v>
      </c>
      <c r="B32" s="50"/>
      <c r="C32" s="68">
        <f>_xlfn.STDEV.S(C11:C30)</f>
        <v>3.6167128139993858</v>
      </c>
      <c r="D32" s="69">
        <f>STDEVA(D11:D30)</f>
        <v>3.8844488872805045</v>
      </c>
      <c r="E32" s="51" t="s">
        <v>24</v>
      </c>
      <c r="F32" s="52" t="s">
        <v>25</v>
      </c>
      <c r="G32" s="14"/>
      <c r="H32" s="14"/>
    </row>
    <row r="33" spans="1:10" ht="21.75" customHeight="1" thickBot="1" x14ac:dyDescent="0.4">
      <c r="A33" s="53" t="s">
        <v>26</v>
      </c>
      <c r="B33" s="54"/>
      <c r="C33" s="54"/>
      <c r="D33" s="55"/>
      <c r="E33" s="56">
        <v>0.1</v>
      </c>
      <c r="F33" s="57">
        <v>5</v>
      </c>
      <c r="G33" s="58"/>
      <c r="H33" s="33" t="s">
        <v>27</v>
      </c>
      <c r="I33" s="59">
        <v>10</v>
      </c>
      <c r="J33" s="60"/>
    </row>
    <row r="34" spans="1:10" ht="21.5" thickBot="1" x14ac:dyDescent="0.55000000000000004">
      <c r="A34" s="61" t="s">
        <v>28</v>
      </c>
      <c r="B34" s="62"/>
      <c r="C34" s="62"/>
      <c r="D34" s="62"/>
      <c r="E34" s="63" t="str">
        <f>IF((E33=""),"",IF(ABS(E31)&lt;((E33)),"PASS","FAIL"))</f>
        <v>PASS</v>
      </c>
      <c r="F34" s="64" t="str">
        <f>IF((F33)="","",IF(ABS(F31)*100&lt;((F33)),"PASS","FAIL"))</f>
        <v>PASS</v>
      </c>
      <c r="G34" s="14"/>
      <c r="H34" s="33" t="s">
        <v>29</v>
      </c>
      <c r="I34" s="59">
        <v>0.2</v>
      </c>
      <c r="J34" s="60"/>
    </row>
    <row r="35" spans="1:10" ht="15.75" customHeight="1" x14ac:dyDescent="0.35">
      <c r="A35" s="65" t="s">
        <v>30</v>
      </c>
      <c r="E35" s="32"/>
      <c r="G35" s="14"/>
      <c r="H35" s="33"/>
      <c r="I35" s="29"/>
      <c r="J35" s="29"/>
    </row>
    <row r="36" spans="1:10" ht="30.75" customHeight="1" x14ac:dyDescent="0.35"/>
    <row r="37" spans="1:10" ht="13.5" customHeight="1" x14ac:dyDescent="0.35"/>
    <row r="41" spans="1:10" ht="15" thickBot="1" x14ac:dyDescent="0.4">
      <c r="B41" s="66" t="s">
        <v>31</v>
      </c>
      <c r="C41" s="67"/>
      <c r="D41" s="67"/>
      <c r="E41" s="67"/>
      <c r="F41" s="67"/>
      <c r="G41" s="66" t="s">
        <v>32</v>
      </c>
      <c r="H41" s="67" t="s">
        <v>33</v>
      </c>
    </row>
    <row r="43" spans="1:10" ht="15" thickBot="1" x14ac:dyDescent="0.4">
      <c r="B43" s="66" t="s">
        <v>34</v>
      </c>
      <c r="C43" s="67"/>
      <c r="D43" s="67"/>
      <c r="E43" s="67"/>
      <c r="F43" s="67"/>
      <c r="G43" s="66" t="s">
        <v>32</v>
      </c>
      <c r="H43" s="67"/>
    </row>
  </sheetData>
  <mergeCells count="27">
    <mergeCell ref="H28:J28"/>
    <mergeCell ref="A31:B31"/>
    <mergeCell ref="A32:B32"/>
    <mergeCell ref="A33:D33"/>
    <mergeCell ref="A34:D34"/>
    <mergeCell ref="A9:B9"/>
    <mergeCell ref="C9:D9"/>
    <mergeCell ref="E9:F9"/>
    <mergeCell ref="G23:I23"/>
    <mergeCell ref="H24:I24"/>
    <mergeCell ref="H25:I25"/>
    <mergeCell ref="B4:C4"/>
    <mergeCell ref="D4:F4"/>
    <mergeCell ref="G4:H4"/>
    <mergeCell ref="I4:J4"/>
    <mergeCell ref="B5:C5"/>
    <mergeCell ref="D5:F5"/>
    <mergeCell ref="G5:H5"/>
    <mergeCell ref="I5:J5"/>
    <mergeCell ref="B2:C2"/>
    <mergeCell ref="D2:F2"/>
    <mergeCell ref="G2:H2"/>
    <mergeCell ref="I2:J2"/>
    <mergeCell ref="B3:C3"/>
    <mergeCell ref="D3:F3"/>
    <mergeCell ref="G3:H3"/>
    <mergeCell ref="I3:J3"/>
  </mergeCells>
  <pageMargins left="0.76" right="0.25" top="0.75" bottom="0.94" header="0.3" footer="0.43"/>
  <pageSetup scale="92" orientation="portrait" horizontalDpi="4294967293" verticalDpi="1200" r:id="rId1"/>
  <headerFooter alignWithMargins="0">
    <oddHeader xml:space="preserve">&amp;L&amp;"-,Bold"&amp;9INSTRUMENT:
SYSTEM SN: &amp;R&amp;"-,Bold"&amp;16&amp;K00-035SMARTLABTOOLS    </oddHeader>
    <oddFooter xml:space="preserve">&amp;L&amp;8D.Leighton, SLT E220 Method Comparison&amp;C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Leighton</dc:creator>
  <cp:lastModifiedBy>Daniel Leighton</cp:lastModifiedBy>
  <cp:lastPrinted>2018-10-27T04:58:35Z</cp:lastPrinted>
  <dcterms:created xsi:type="dcterms:W3CDTF">2018-10-27T04:53:49Z</dcterms:created>
  <dcterms:modified xsi:type="dcterms:W3CDTF">2018-10-27T05:27:20Z</dcterms:modified>
</cp:coreProperties>
</file>