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"/>
    </mc:Choice>
  </mc:AlternateContent>
  <xr:revisionPtr revIDLastSave="0" documentId="13_ncr:1_{DA21F87D-22EE-4BEB-99DA-45C0024CA03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udget Varian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0" i="1" l="1"/>
  <c r="I140" i="1"/>
  <c r="F140" i="1"/>
  <c r="E140" i="1"/>
  <c r="J139" i="1"/>
  <c r="I139" i="1"/>
  <c r="H139" i="1"/>
  <c r="G139" i="1"/>
  <c r="F139" i="1"/>
  <c r="E139" i="1"/>
  <c r="D139" i="1"/>
  <c r="C139" i="1"/>
  <c r="J138" i="1"/>
  <c r="I138" i="1"/>
  <c r="F138" i="1"/>
  <c r="E138" i="1"/>
  <c r="J136" i="1"/>
  <c r="I136" i="1"/>
  <c r="H136" i="1"/>
  <c r="G136" i="1"/>
  <c r="F136" i="1"/>
  <c r="E136" i="1"/>
  <c r="D136" i="1"/>
  <c r="C136" i="1"/>
  <c r="J135" i="1"/>
  <c r="I135" i="1"/>
  <c r="F135" i="1"/>
  <c r="E135" i="1"/>
  <c r="I133" i="1"/>
  <c r="H133" i="1"/>
  <c r="G133" i="1"/>
  <c r="J133" i="1" s="1"/>
  <c r="E133" i="1"/>
  <c r="D133" i="1"/>
  <c r="C133" i="1"/>
  <c r="F133" i="1" s="1"/>
  <c r="J132" i="1"/>
  <c r="I132" i="1"/>
  <c r="F132" i="1"/>
  <c r="E132" i="1"/>
  <c r="J131" i="1"/>
  <c r="I131" i="1"/>
  <c r="F131" i="1"/>
  <c r="E131" i="1"/>
  <c r="J130" i="1"/>
  <c r="I130" i="1"/>
  <c r="F130" i="1"/>
  <c r="E130" i="1"/>
  <c r="J129" i="1"/>
  <c r="I129" i="1"/>
  <c r="F129" i="1"/>
  <c r="E129" i="1"/>
  <c r="J128" i="1"/>
  <c r="I128" i="1"/>
  <c r="F128" i="1"/>
  <c r="E128" i="1"/>
  <c r="J127" i="1"/>
  <c r="I127" i="1"/>
  <c r="F127" i="1"/>
  <c r="E127" i="1"/>
  <c r="J126" i="1"/>
  <c r="I126" i="1"/>
  <c r="F126" i="1"/>
  <c r="E126" i="1"/>
  <c r="J125" i="1"/>
  <c r="I125" i="1"/>
  <c r="F125" i="1"/>
  <c r="E125" i="1"/>
  <c r="J124" i="1"/>
  <c r="I124" i="1"/>
  <c r="F124" i="1"/>
  <c r="E124" i="1"/>
  <c r="H122" i="1"/>
  <c r="J122" i="1" s="1"/>
  <c r="G122" i="1"/>
  <c r="F122" i="1"/>
  <c r="D122" i="1"/>
  <c r="E122" i="1" s="1"/>
  <c r="C122" i="1"/>
  <c r="J121" i="1"/>
  <c r="I121" i="1"/>
  <c r="F121" i="1"/>
  <c r="E121" i="1"/>
  <c r="J120" i="1"/>
  <c r="I120" i="1"/>
  <c r="F120" i="1"/>
  <c r="E120" i="1"/>
  <c r="J119" i="1"/>
  <c r="I119" i="1"/>
  <c r="F119" i="1"/>
  <c r="E119" i="1"/>
  <c r="J118" i="1"/>
  <c r="I118" i="1"/>
  <c r="F118" i="1"/>
  <c r="E118" i="1"/>
  <c r="J117" i="1"/>
  <c r="I117" i="1"/>
  <c r="F117" i="1"/>
  <c r="E117" i="1"/>
  <c r="J116" i="1"/>
  <c r="I116" i="1"/>
  <c r="F116" i="1"/>
  <c r="E116" i="1"/>
  <c r="J115" i="1"/>
  <c r="I115" i="1"/>
  <c r="F115" i="1"/>
  <c r="E115" i="1"/>
  <c r="J114" i="1"/>
  <c r="I114" i="1"/>
  <c r="F114" i="1"/>
  <c r="E114" i="1"/>
  <c r="J113" i="1"/>
  <c r="I113" i="1"/>
  <c r="F113" i="1"/>
  <c r="E113" i="1"/>
  <c r="J112" i="1"/>
  <c r="I112" i="1"/>
  <c r="F112" i="1"/>
  <c r="E112" i="1"/>
  <c r="J110" i="1"/>
  <c r="H110" i="1"/>
  <c r="I110" i="1" s="1"/>
  <c r="G110" i="1"/>
  <c r="F110" i="1"/>
  <c r="D110" i="1"/>
  <c r="E110" i="1" s="1"/>
  <c r="C110" i="1"/>
  <c r="J109" i="1"/>
  <c r="I109" i="1"/>
  <c r="F109" i="1"/>
  <c r="E109" i="1"/>
  <c r="J108" i="1"/>
  <c r="I108" i="1"/>
  <c r="F108" i="1"/>
  <c r="E108" i="1"/>
  <c r="J107" i="1"/>
  <c r="I107" i="1"/>
  <c r="F107" i="1"/>
  <c r="E107" i="1"/>
  <c r="J106" i="1"/>
  <c r="I106" i="1"/>
  <c r="F106" i="1"/>
  <c r="E106" i="1"/>
  <c r="J105" i="1"/>
  <c r="I105" i="1"/>
  <c r="F105" i="1"/>
  <c r="E105" i="1"/>
  <c r="J104" i="1"/>
  <c r="I104" i="1"/>
  <c r="F104" i="1"/>
  <c r="E104" i="1"/>
  <c r="J103" i="1"/>
  <c r="I103" i="1"/>
  <c r="F103" i="1"/>
  <c r="E103" i="1"/>
  <c r="J102" i="1"/>
  <c r="I102" i="1"/>
  <c r="F102" i="1"/>
  <c r="E102" i="1"/>
  <c r="J100" i="1"/>
  <c r="H100" i="1"/>
  <c r="G100" i="1"/>
  <c r="I100" i="1" s="1"/>
  <c r="F100" i="1"/>
  <c r="D100" i="1"/>
  <c r="E100" i="1" s="1"/>
  <c r="C100" i="1"/>
  <c r="J99" i="1"/>
  <c r="I99" i="1"/>
  <c r="F99" i="1"/>
  <c r="E99" i="1"/>
  <c r="J98" i="1"/>
  <c r="I98" i="1"/>
  <c r="F98" i="1"/>
  <c r="E98" i="1"/>
  <c r="J97" i="1"/>
  <c r="I97" i="1"/>
  <c r="F97" i="1"/>
  <c r="E97" i="1"/>
  <c r="J96" i="1"/>
  <c r="I96" i="1"/>
  <c r="F96" i="1"/>
  <c r="E96" i="1"/>
  <c r="J95" i="1"/>
  <c r="I95" i="1"/>
  <c r="F95" i="1"/>
  <c r="E95" i="1"/>
  <c r="J94" i="1"/>
  <c r="I94" i="1"/>
  <c r="F94" i="1"/>
  <c r="E94" i="1"/>
  <c r="J93" i="1"/>
  <c r="I93" i="1"/>
  <c r="F93" i="1"/>
  <c r="E93" i="1"/>
  <c r="J92" i="1"/>
  <c r="I92" i="1"/>
  <c r="F92" i="1"/>
  <c r="E92" i="1"/>
  <c r="J91" i="1"/>
  <c r="I91" i="1"/>
  <c r="F91" i="1"/>
  <c r="E91" i="1"/>
  <c r="J90" i="1"/>
  <c r="I90" i="1"/>
  <c r="F90" i="1"/>
  <c r="E90" i="1"/>
  <c r="J89" i="1"/>
  <c r="I89" i="1"/>
  <c r="F89" i="1"/>
  <c r="E89" i="1"/>
  <c r="J87" i="1"/>
  <c r="H87" i="1"/>
  <c r="I87" i="1" s="1"/>
  <c r="G87" i="1"/>
  <c r="F87" i="1"/>
  <c r="D87" i="1"/>
  <c r="C87" i="1"/>
  <c r="E87" i="1" s="1"/>
  <c r="J86" i="1"/>
  <c r="I86" i="1"/>
  <c r="F86" i="1"/>
  <c r="E86" i="1"/>
  <c r="J85" i="1"/>
  <c r="I85" i="1"/>
  <c r="F85" i="1"/>
  <c r="E85" i="1"/>
  <c r="J84" i="1"/>
  <c r="I84" i="1"/>
  <c r="F84" i="1"/>
  <c r="E84" i="1"/>
  <c r="J83" i="1"/>
  <c r="I83" i="1"/>
  <c r="F83" i="1"/>
  <c r="E83" i="1"/>
  <c r="J82" i="1"/>
  <c r="I82" i="1"/>
  <c r="F82" i="1"/>
  <c r="E82" i="1"/>
  <c r="J81" i="1"/>
  <c r="I81" i="1"/>
  <c r="F81" i="1"/>
  <c r="E81" i="1"/>
  <c r="J80" i="1"/>
  <c r="I80" i="1"/>
  <c r="F80" i="1"/>
  <c r="E80" i="1"/>
  <c r="J79" i="1"/>
  <c r="I79" i="1"/>
  <c r="F79" i="1"/>
  <c r="E79" i="1"/>
  <c r="J78" i="1"/>
  <c r="I78" i="1"/>
  <c r="F78" i="1"/>
  <c r="E78" i="1"/>
  <c r="J77" i="1"/>
  <c r="I77" i="1"/>
  <c r="F77" i="1"/>
  <c r="E77" i="1"/>
  <c r="J75" i="1"/>
  <c r="H75" i="1"/>
  <c r="I75" i="1" s="1"/>
  <c r="G75" i="1"/>
  <c r="F75" i="1"/>
  <c r="D75" i="1"/>
  <c r="C75" i="1"/>
  <c r="E75" i="1" s="1"/>
  <c r="J74" i="1"/>
  <c r="I74" i="1"/>
  <c r="F74" i="1"/>
  <c r="E74" i="1"/>
  <c r="J73" i="1"/>
  <c r="I73" i="1"/>
  <c r="F73" i="1"/>
  <c r="E73" i="1"/>
  <c r="J72" i="1"/>
  <c r="I72" i="1"/>
  <c r="F72" i="1"/>
  <c r="E72" i="1"/>
  <c r="J71" i="1"/>
  <c r="I71" i="1"/>
  <c r="F71" i="1"/>
  <c r="E71" i="1"/>
  <c r="J70" i="1"/>
  <c r="I70" i="1"/>
  <c r="F70" i="1"/>
  <c r="E70" i="1"/>
  <c r="J69" i="1"/>
  <c r="I69" i="1"/>
  <c r="F69" i="1"/>
  <c r="E69" i="1"/>
  <c r="J68" i="1"/>
  <c r="I68" i="1"/>
  <c r="F68" i="1"/>
  <c r="E68" i="1"/>
  <c r="J67" i="1"/>
  <c r="I67" i="1"/>
  <c r="F67" i="1"/>
  <c r="E67" i="1"/>
  <c r="J66" i="1"/>
  <c r="I66" i="1"/>
  <c r="F66" i="1"/>
  <c r="E66" i="1"/>
  <c r="J64" i="1"/>
  <c r="H64" i="1"/>
  <c r="G64" i="1"/>
  <c r="I64" i="1" s="1"/>
  <c r="F64" i="1"/>
  <c r="D64" i="1"/>
  <c r="E64" i="1" s="1"/>
  <c r="C64" i="1"/>
  <c r="J63" i="1"/>
  <c r="I63" i="1"/>
  <c r="F63" i="1"/>
  <c r="E63" i="1"/>
  <c r="J62" i="1"/>
  <c r="I62" i="1"/>
  <c r="F62" i="1"/>
  <c r="E62" i="1"/>
  <c r="J60" i="1"/>
  <c r="H60" i="1"/>
  <c r="G60" i="1"/>
  <c r="I60" i="1" s="1"/>
  <c r="F60" i="1"/>
  <c r="D60" i="1"/>
  <c r="E60" i="1" s="1"/>
  <c r="C60" i="1"/>
  <c r="J59" i="1"/>
  <c r="I59" i="1"/>
  <c r="F59" i="1"/>
  <c r="E59" i="1"/>
  <c r="J58" i="1"/>
  <c r="I58" i="1"/>
  <c r="F58" i="1"/>
  <c r="E58" i="1"/>
  <c r="J56" i="1"/>
  <c r="H56" i="1"/>
  <c r="G56" i="1"/>
  <c r="I56" i="1" s="1"/>
  <c r="F56" i="1"/>
  <c r="D56" i="1"/>
  <c r="E56" i="1" s="1"/>
  <c r="C56" i="1"/>
  <c r="J55" i="1"/>
  <c r="I55" i="1"/>
  <c r="F55" i="1"/>
  <c r="E55" i="1"/>
  <c r="J54" i="1"/>
  <c r="I54" i="1"/>
  <c r="F54" i="1"/>
  <c r="E54" i="1"/>
  <c r="J53" i="1"/>
  <c r="I53" i="1"/>
  <c r="F53" i="1"/>
  <c r="E53" i="1"/>
  <c r="J52" i="1"/>
  <c r="I52" i="1"/>
  <c r="F52" i="1"/>
  <c r="E52" i="1"/>
  <c r="J51" i="1"/>
  <c r="I51" i="1"/>
  <c r="F51" i="1"/>
  <c r="E51" i="1"/>
  <c r="J49" i="1"/>
  <c r="H49" i="1"/>
  <c r="I49" i="1" s="1"/>
  <c r="G49" i="1"/>
  <c r="F49" i="1"/>
  <c r="D49" i="1"/>
  <c r="C49" i="1"/>
  <c r="E49" i="1" s="1"/>
  <c r="J48" i="1"/>
  <c r="I48" i="1"/>
  <c r="F48" i="1"/>
  <c r="E48" i="1"/>
  <c r="J47" i="1"/>
  <c r="I47" i="1"/>
  <c r="F47" i="1"/>
  <c r="E47" i="1"/>
  <c r="J46" i="1"/>
  <c r="I46" i="1"/>
  <c r="F46" i="1"/>
  <c r="E46" i="1"/>
  <c r="J45" i="1"/>
  <c r="I45" i="1"/>
  <c r="F45" i="1"/>
  <c r="E45" i="1"/>
  <c r="J44" i="1"/>
  <c r="I44" i="1"/>
  <c r="F44" i="1"/>
  <c r="E44" i="1"/>
  <c r="J43" i="1"/>
  <c r="I43" i="1"/>
  <c r="F43" i="1"/>
  <c r="E43" i="1"/>
  <c r="J42" i="1"/>
  <c r="I42" i="1"/>
  <c r="F42" i="1"/>
  <c r="E42" i="1"/>
  <c r="J41" i="1"/>
  <c r="I41" i="1"/>
  <c r="F41" i="1"/>
  <c r="E41" i="1"/>
  <c r="J40" i="1"/>
  <c r="I40" i="1"/>
  <c r="F40" i="1"/>
  <c r="E40" i="1"/>
  <c r="J39" i="1"/>
  <c r="I39" i="1"/>
  <c r="F39" i="1"/>
  <c r="E39" i="1"/>
  <c r="J37" i="1"/>
  <c r="H37" i="1"/>
  <c r="I37" i="1" s="1"/>
  <c r="G37" i="1"/>
  <c r="F37" i="1"/>
  <c r="D37" i="1"/>
  <c r="C37" i="1"/>
  <c r="E37" i="1" s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1" i="1"/>
  <c r="H31" i="1"/>
  <c r="I31" i="1" s="1"/>
  <c r="G31" i="1"/>
  <c r="F31" i="1"/>
  <c r="D31" i="1"/>
  <c r="C31" i="1"/>
  <c r="E31" i="1" s="1"/>
  <c r="J30" i="1"/>
  <c r="I30" i="1"/>
  <c r="F30" i="1"/>
  <c r="E30" i="1"/>
  <c r="J29" i="1"/>
  <c r="I29" i="1"/>
  <c r="F29" i="1"/>
  <c r="E29" i="1"/>
  <c r="J28" i="1"/>
  <c r="I28" i="1"/>
  <c r="F28" i="1"/>
  <c r="E28" i="1"/>
  <c r="J27" i="1"/>
  <c r="I27" i="1"/>
  <c r="F27" i="1"/>
  <c r="E27" i="1"/>
  <c r="J25" i="1"/>
  <c r="H25" i="1"/>
  <c r="I25" i="1" s="1"/>
  <c r="G25" i="1"/>
  <c r="F25" i="1"/>
  <c r="D25" i="1"/>
  <c r="E25" i="1" s="1"/>
  <c r="C25" i="1"/>
  <c r="J24" i="1"/>
  <c r="I24" i="1"/>
  <c r="F24" i="1"/>
  <c r="E24" i="1"/>
  <c r="J22" i="1"/>
  <c r="H22" i="1"/>
  <c r="I22" i="1" s="1"/>
  <c r="G22" i="1"/>
  <c r="G141" i="1" s="1"/>
  <c r="F22" i="1"/>
  <c r="D22" i="1"/>
  <c r="E22" i="1" s="1"/>
  <c r="C22" i="1"/>
  <c r="C141" i="1" s="1"/>
  <c r="J21" i="1"/>
  <c r="I21" i="1"/>
  <c r="F21" i="1"/>
  <c r="E21" i="1"/>
  <c r="J20" i="1"/>
  <c r="I20" i="1"/>
  <c r="F20" i="1"/>
  <c r="E20" i="1"/>
  <c r="J19" i="1"/>
  <c r="I19" i="1"/>
  <c r="F19" i="1"/>
  <c r="E19" i="1"/>
  <c r="J13" i="1"/>
  <c r="H13" i="1"/>
  <c r="I13" i="1" s="1"/>
  <c r="G13" i="1"/>
  <c r="G15" i="1" s="1"/>
  <c r="F13" i="1"/>
  <c r="D13" i="1"/>
  <c r="D15" i="1" s="1"/>
  <c r="C13" i="1"/>
  <c r="E13" i="1" s="1"/>
  <c r="J12" i="1"/>
  <c r="I12" i="1"/>
  <c r="F12" i="1"/>
  <c r="E12" i="1"/>
  <c r="J11" i="1"/>
  <c r="I11" i="1"/>
  <c r="F11" i="1"/>
  <c r="E11" i="1"/>
  <c r="J10" i="1"/>
  <c r="I10" i="1"/>
  <c r="F10" i="1"/>
  <c r="E10" i="1"/>
  <c r="J9" i="1"/>
  <c r="I9" i="1"/>
  <c r="F9" i="1"/>
  <c r="E9" i="1"/>
  <c r="G143" i="1" l="1"/>
  <c r="J15" i="1"/>
  <c r="I15" i="1"/>
  <c r="D141" i="1"/>
  <c r="F141" i="1" s="1"/>
  <c r="H15" i="1"/>
  <c r="C15" i="1"/>
  <c r="H141" i="1"/>
  <c r="J141" i="1" s="1"/>
  <c r="I122" i="1"/>
  <c r="E141" i="1" l="1"/>
  <c r="E15" i="1"/>
  <c r="F15" i="1"/>
  <c r="C143" i="1"/>
  <c r="D143" i="1"/>
  <c r="H143" i="1"/>
  <c r="J143" i="1" s="1"/>
  <c r="I141" i="1"/>
  <c r="F143" i="1" l="1"/>
  <c r="E143" i="1"/>
  <c r="I143" i="1"/>
</calcChain>
</file>

<file path=xl/sharedStrings.xml><?xml version="1.0" encoding="utf-8"?>
<sst xmlns="http://schemas.openxmlformats.org/spreadsheetml/2006/main" count="146" uniqueCount="141">
  <si>
    <t>Budget Variance</t>
  </si>
  <si>
    <t>Western Cass Fire Protection</t>
  </si>
  <si>
    <t>For the 11 months ended November 30, 2022</t>
  </si>
  <si>
    <t>Accrual Basis</t>
  </si>
  <si>
    <t>Account</t>
  </si>
  <si>
    <t>Jan-Nov 2022</t>
  </si>
  <si>
    <t>Jan-Nov 2022 Overall Budget</t>
  </si>
  <si>
    <t>Variance</t>
  </si>
  <si>
    <t>Variance %</t>
  </si>
  <si>
    <t>Revenue</t>
  </si>
  <si>
    <t>1-1002 - Fire Protection Levy</t>
  </si>
  <si>
    <t>1-110 - Dispatching Levy</t>
  </si>
  <si>
    <t>1-140 - Interest Received</t>
  </si>
  <si>
    <t>1-150 - Misc. Income</t>
  </si>
  <si>
    <t>Total Revenue</t>
  </si>
  <si>
    <t>Operating Expenses</t>
  </si>
  <si>
    <t>Stipends-100</t>
  </si>
  <si>
    <t>100-100 - 100-100 Fire Chief</t>
  </si>
  <si>
    <t>100-110 - 100-110 Fire Fighter</t>
  </si>
  <si>
    <t>100-120 - 100-120 Board Secretary</t>
  </si>
  <si>
    <t>Total Stipends-100</t>
  </si>
  <si>
    <t>Workers Comp-200</t>
  </si>
  <si>
    <t>200-200 - 200-200 Workers Comp</t>
  </si>
  <si>
    <t>Total Workers Comp-200</t>
  </si>
  <si>
    <t>Employee-300</t>
  </si>
  <si>
    <t>300-300 - 300-300 Employee Medical Expenses</t>
  </si>
  <si>
    <t>300-310 - 300-310 Employment Advertising</t>
  </si>
  <si>
    <t>300-320 - 300-320 Employee Awards</t>
  </si>
  <si>
    <t>300-330 - 300-330 Rehab</t>
  </si>
  <si>
    <t>Total Employee-300</t>
  </si>
  <si>
    <t>Office-400</t>
  </si>
  <si>
    <t>400-400 - 400-400 Printing</t>
  </si>
  <si>
    <t>400-410 - 400-410 Postage</t>
  </si>
  <si>
    <t>400-420 - 400-420 Office Supplies</t>
  </si>
  <si>
    <t>400-430 - 400-430 Office Equipment</t>
  </si>
  <si>
    <t>Total Office-400</t>
  </si>
  <si>
    <t>Fire Equipment-500</t>
  </si>
  <si>
    <t>500-500 - 500-500 Uniforms and Clothing</t>
  </si>
  <si>
    <t>500-510 - 500-510 Personal Protective Clothing</t>
  </si>
  <si>
    <t>500-520 - 500-520 Clothing Repair</t>
  </si>
  <si>
    <t>500-530 - 500-530 Equipment</t>
  </si>
  <si>
    <t>500-540 - 500-540 Supplies/Firefighter Consumables</t>
  </si>
  <si>
    <t>500-550 - 500-550 Equipment Maintenance</t>
  </si>
  <si>
    <t>500-560 - 500-560 Equipment Repair</t>
  </si>
  <si>
    <t>500-570 - 500-570 SBCA Testing</t>
  </si>
  <si>
    <t>500-580 - 500-580 SCBA Repair</t>
  </si>
  <si>
    <t>500-590 - 500-590 SCBA Fit Testing</t>
  </si>
  <si>
    <t>Total Fire Equipment-500</t>
  </si>
  <si>
    <t>EMS Equipment</t>
  </si>
  <si>
    <t>600-600 - 600-600 EMS-Medical Supplies</t>
  </si>
  <si>
    <t>600-610 - 600-610 Drugs/Oxygen</t>
  </si>
  <si>
    <t>600-620 - 600-620 EMS Equipment</t>
  </si>
  <si>
    <t>600-630 - 600-630 EMS Equipment Maintenance</t>
  </si>
  <si>
    <t>600-640 - 600-640 EMS Equipment Repair</t>
  </si>
  <si>
    <t>Total EMS Equipment</t>
  </si>
  <si>
    <t>Training-700</t>
  </si>
  <si>
    <t>700-700 - 700-700 Fire Training</t>
  </si>
  <si>
    <t>700-710 - 700-710 EMS Training</t>
  </si>
  <si>
    <t>Total Training-700</t>
  </si>
  <si>
    <t>Fire Prevention-800</t>
  </si>
  <si>
    <t>800-800 - 800-800 Fire Prevention</t>
  </si>
  <si>
    <t>800-820 - 800-820 Smoke Detectors</t>
  </si>
  <si>
    <t>Total Fire Prevention-800</t>
  </si>
  <si>
    <t>Fleet-900</t>
  </si>
  <si>
    <t>900-900 - 900-900 Vehicle Maintenance</t>
  </si>
  <si>
    <t>900-905 - 900-905 Vehicle Maintenance E981 Brush 1 2005 Ford 350 SuperDuty</t>
  </si>
  <si>
    <t>900-910 - 900-910 Vehicle Repair</t>
  </si>
  <si>
    <t>900-912 - 900-912 Vehicle Repair T933 Tanker1 1993 Seagrave Advantage Tanker</t>
  </si>
  <si>
    <t>900-920 - 900-920 Vehicle Accessories</t>
  </si>
  <si>
    <t>900-930 - 900-930 Diesel Fuel</t>
  </si>
  <si>
    <t>900-940 - 900-940 Unleaded Fuel</t>
  </si>
  <si>
    <t>900-980 - 900-980 Pump Testing</t>
  </si>
  <si>
    <t>900-990 - 900-990 Ladder Testing</t>
  </si>
  <si>
    <t>Total Fleet-900</t>
  </si>
  <si>
    <t>Station 1 Building Operations</t>
  </si>
  <si>
    <t>1000-1001 - 1000-1001 Building Maintenance Station 1</t>
  </si>
  <si>
    <t>1000-1010 - 1000-1010 Building Repair Station 1</t>
  </si>
  <si>
    <t>1000-1020 - 1000-1020 Building Operating Supplies Station 1</t>
  </si>
  <si>
    <t>1000-1030 - 1000-1030 Lawn Service/Spraying Station 1</t>
  </si>
  <si>
    <t>1000-1040 - 1000-1040 Natural Gas/Propane Station 1</t>
  </si>
  <si>
    <t>1000-1051 - 1000-1051 Electricity Station 1</t>
  </si>
  <si>
    <t>1000-1060 - 1000-1060 Water/Sewer Station 1</t>
  </si>
  <si>
    <t>1000-1070 - 1000-1070 Trash Collection Station 1</t>
  </si>
  <si>
    <t>1000-1080 - 1000-1080 Pest Control Station 1</t>
  </si>
  <si>
    <t>1000-1090 - 1000-1090 Snow Removal Expense Station 1</t>
  </si>
  <si>
    <t>Total Station 1 Building Operations</t>
  </si>
  <si>
    <t>Station 2 Building Operations</t>
  </si>
  <si>
    <t>1000-1005 - 1000-1005 Building Maintenance Station 2</t>
  </si>
  <si>
    <t>1000-1015 - 1000-1015 Building Repair  Station 2</t>
  </si>
  <si>
    <t>1000-1025 - 1000-1025 Building Operating Supplies Station 2</t>
  </si>
  <si>
    <t>1000-1035 - 1000-1035 Lawn Service/Spraying Station 2</t>
  </si>
  <si>
    <t>1000-1045 - 1000-1045 Natural Gas/Propane Station 2</t>
  </si>
  <si>
    <t>1000-1055 - 1000-1055 Electricity Station 2</t>
  </si>
  <si>
    <t>1000-1065 - 1000-1065 Water/Sewer Station 2</t>
  </si>
  <si>
    <t>1000-1075 - 1000-1075  Trash Collection Station 2</t>
  </si>
  <si>
    <t>1000-1085 - 1000-1085 Pest Control Station 2</t>
  </si>
  <si>
    <t>1000-1095 - 1000-1095 Snow Removal Expense Station 2</t>
  </si>
  <si>
    <t>1100-1105 - 1100-1105 Telephone Service Station 2</t>
  </si>
  <si>
    <t>Total Station 2 Building Operations</t>
  </si>
  <si>
    <t>Information Technology-1100</t>
  </si>
  <si>
    <t>1100- - 1100- Information Technology Expense</t>
  </si>
  <si>
    <t>1100-1110 - 1100-1110 Image Trend</t>
  </si>
  <si>
    <t>1100-1120 - 1100-1120 Cellular Communication</t>
  </si>
  <si>
    <t>1100-1130 - 1100-1130 IT Solutions/WEB Services</t>
  </si>
  <si>
    <t>1100-1140 - 1100-1140 I am responding</t>
  </si>
  <si>
    <t>1100-1150 - 1100-1150 Computers &amp; Equipment</t>
  </si>
  <si>
    <t>1100-1160 - 1100-1160 Radio Repair</t>
  </si>
  <si>
    <t>1100-1190 - 1100-1190 Internet</t>
  </si>
  <si>
    <t>Total Information Technology-1100</t>
  </si>
  <si>
    <t>Board Expenses-1200</t>
  </si>
  <si>
    <t>1200-1200 - 1200-1200 Election Expense</t>
  </si>
  <si>
    <t>1200-1210 - 1200-1210 Insurance Property, Liability, Bonding</t>
  </si>
  <si>
    <t>1200-1220 - 1200-1220 Insurance Auto</t>
  </si>
  <si>
    <t>1200-1230 - 1200-1230 Insurance Umbrella</t>
  </si>
  <si>
    <t>1200-1240 - 1200-1240 Insurance Accident &amp; Sickness</t>
  </si>
  <si>
    <t>1200-1250 - 1200-1250 Attorney's Fees</t>
  </si>
  <si>
    <t>1200-1260 - 1200-1260 Accounting Fees</t>
  </si>
  <si>
    <t>1200-1270 - 1200-1270 Audit Fee</t>
  </si>
  <si>
    <t>1200-1280 - 1200-1280 Board Conference/Travel</t>
  </si>
  <si>
    <t>1200-1290 - 1200-1290 Board Training</t>
  </si>
  <si>
    <t>Total Board Expenses-1200</t>
  </si>
  <si>
    <t>Fire Chiefs Office-1300</t>
  </si>
  <si>
    <t>1300-1300 - 1300-1300 Medical Director</t>
  </si>
  <si>
    <t>1300-1310 - 1300-1310 Public Information</t>
  </si>
  <si>
    <t>1300-1320 - 1300-1320 Membership Dues</t>
  </si>
  <si>
    <t>1300-1330 - 1300-1330 Marcer Contract</t>
  </si>
  <si>
    <t>1300-1340 - 1300-1340 Dispatch Contract</t>
  </si>
  <si>
    <t>1300-1350 - 1300-1350 Conventions, Seminars</t>
  </si>
  <si>
    <t>1300-1360 - 1300-1350 Expense Allowance</t>
  </si>
  <si>
    <t>1300-1370 - 1300-1370 Professional Publications</t>
  </si>
  <si>
    <t>1300-1380 - 1300-1380 Recruitment Retention Expense</t>
  </si>
  <si>
    <t>Total Fire Chiefs Office-1300</t>
  </si>
  <si>
    <t>Miscellaneous-1500</t>
  </si>
  <si>
    <t>1500- - 1500- Misc.</t>
  </si>
  <si>
    <t>Total Miscellaneous-1500</t>
  </si>
  <si>
    <t>Cares Act-1600</t>
  </si>
  <si>
    <t>1600-1610 - 1600-1610 Cares Act Building Upgrades</t>
  </si>
  <si>
    <t>Total Cares Act-1600</t>
  </si>
  <si>
    <t>100-125 - Contractor Payroll</t>
  </si>
  <si>
    <t>Total Operating Expenses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</si>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</sst>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>
    <font>
      <sz val="11"/>
      <color theme="1"/>
      <name val="Arial"/>
    </font>
    <font>
      <b/>
      <sz val="20"/>
      <color theme="1"/>
      <name val="Arial"/>
    </font>
    <font>
      <sz val="14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Border="1"/>
    <xf numFmtId="164" fontId="5" fillId="0" borderId="2" xfId="0" applyNumberFormat="1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0" fontId="3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showGridLines="0" tabSelected="1" zoomScale="150" zoomScaleNormal="150" workbookViewId="0">
      <pane xSplit="5" ySplit="7" topLeftCell="F50" activePane="bottomRight" state="frozen"/>
      <selection pane="bottomRight" activeCell="G141" sqref="G141"/>
      <selection pane="bottomLeft" activeCell="A8" sqref="A8"/>
      <selection pane="topRight" activeCell="F1" sqref="F1"/>
    </sheetView>
  </sheetViews>
  <sheetFormatPr defaultRowHeight="13.9"/>
  <cols>
    <col min="1" max="1" width="1" customWidth="1"/>
    <col min="2" max="2" width="29.375" style="13" customWidth="1"/>
    <col min="3" max="3" width="8.75" customWidth="1"/>
    <col min="4" max="4" width="11.125" customWidth="1"/>
    <col min="5" max="5" width="7.625" customWidth="1"/>
    <col min="6" max="6" width="9.125" customWidth="1"/>
    <col min="7" max="7" width="10.5" customWidth="1"/>
    <col min="8" max="8" width="11.5" customWidth="1"/>
    <col min="9" max="9" width="7.625" customWidth="1"/>
    <col min="10" max="10" width="9.125" customWidth="1"/>
  </cols>
  <sheetData>
    <row r="1" spans="1:10" ht="25.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8" customHeight="1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8" customHeight="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3.35" customHeight="1"/>
    <row r="6" spans="1:10" ht="24" customHeight="1">
      <c r="A6" s="1"/>
      <c r="B6" s="14" t="s">
        <v>4</v>
      </c>
      <c r="C6" s="2" t="s">
        <v>5</v>
      </c>
      <c r="D6" s="12" t="s">
        <v>6</v>
      </c>
      <c r="E6" s="2" t="s">
        <v>7</v>
      </c>
      <c r="F6" s="2" t="s">
        <v>8</v>
      </c>
      <c r="G6" s="2" t="s">
        <v>5</v>
      </c>
      <c r="H6" s="12" t="s">
        <v>6</v>
      </c>
      <c r="I6" s="2" t="s">
        <v>7</v>
      </c>
      <c r="J6" s="2" t="s">
        <v>8</v>
      </c>
    </row>
    <row r="7" spans="1:10" ht="13.35" customHeight="1"/>
    <row r="8" spans="1:10" ht="13.15" customHeight="1">
      <c r="A8" s="20" t="s">
        <v>9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10.5" customHeight="1">
      <c r="A9" s="3"/>
      <c r="B9" s="15" t="s">
        <v>10</v>
      </c>
      <c r="C9" s="4">
        <v>226200.65</v>
      </c>
      <c r="D9" s="4">
        <v>175285</v>
      </c>
      <c r="E9" s="4">
        <f>(C9 - D9)</f>
        <v>50915.649999999994</v>
      </c>
      <c r="F9" s="5">
        <f>((C9 - D9) / IF((D9 &lt; 0), (D9 * (-1)), D9))</f>
        <v>0.29047351456199899</v>
      </c>
      <c r="G9" s="4">
        <v>226200.65</v>
      </c>
      <c r="H9" s="4">
        <v>175285</v>
      </c>
      <c r="I9" s="4">
        <f>(G9 - H9)</f>
        <v>50915.649999999994</v>
      </c>
      <c r="J9" s="5">
        <f>((G9 - H9) / IF((H9 &lt; 0), (H9 * (-1)), H9))</f>
        <v>0.29047351456199899</v>
      </c>
    </row>
    <row r="10" spans="1:10" ht="10.5" customHeight="1">
      <c r="A10" s="3"/>
      <c r="B10" s="15" t="s">
        <v>11</v>
      </c>
      <c r="C10" s="4">
        <v>0</v>
      </c>
      <c r="D10" s="4">
        <v>20669</v>
      </c>
      <c r="E10" s="4">
        <f>(C10 - D10)</f>
        <v>-20669</v>
      </c>
      <c r="F10" s="5">
        <f>((C10 - D10) / IF((D10 &lt; 0), (D10 * (-1)), D10))</f>
        <v>-1</v>
      </c>
      <c r="G10" s="4">
        <v>0</v>
      </c>
      <c r="H10" s="4">
        <v>20669</v>
      </c>
      <c r="I10" s="4">
        <f>(G10 - H10)</f>
        <v>-20669</v>
      </c>
      <c r="J10" s="5">
        <f>((G10 - H10) / IF((H10 &lt; 0), (H10 * (-1)), H10))</f>
        <v>-1</v>
      </c>
    </row>
    <row r="11" spans="1:10" ht="10.5" customHeight="1">
      <c r="A11" s="3"/>
      <c r="B11" s="15" t="s">
        <v>12</v>
      </c>
      <c r="C11" s="4">
        <v>0</v>
      </c>
      <c r="D11" s="4">
        <v>229</v>
      </c>
      <c r="E11" s="4">
        <f>(C11 - D11)</f>
        <v>-229</v>
      </c>
      <c r="F11" s="5">
        <f>((C11 - D11) / IF((D11 &lt; 0), (D11 * (-1)), D11))</f>
        <v>-1</v>
      </c>
      <c r="G11" s="4">
        <v>0</v>
      </c>
      <c r="H11" s="4">
        <v>229</v>
      </c>
      <c r="I11" s="4">
        <f>(G11 - H11)</f>
        <v>-229</v>
      </c>
      <c r="J11" s="5">
        <f>((G11 - H11) / IF((H11 &lt; 0), (H11 * (-1)), H11))</f>
        <v>-1</v>
      </c>
    </row>
    <row r="12" spans="1:10" ht="10.5" customHeight="1">
      <c r="A12" s="3"/>
      <c r="B12" s="15" t="s">
        <v>13</v>
      </c>
      <c r="C12" s="4">
        <v>9279.69</v>
      </c>
      <c r="D12" s="4">
        <v>0</v>
      </c>
      <c r="E12" s="4">
        <f>(C12 - D12)</f>
        <v>9279.69</v>
      </c>
      <c r="F12" s="5">
        <f>0</f>
        <v>0</v>
      </c>
      <c r="G12" s="4">
        <v>9279.69</v>
      </c>
      <c r="H12" s="4">
        <v>0</v>
      </c>
      <c r="I12" s="4">
        <f>(G12 - H12)</f>
        <v>9279.69</v>
      </c>
      <c r="J12" s="5">
        <f>0</f>
        <v>0</v>
      </c>
    </row>
    <row r="13" spans="1:10" ht="10.5" customHeight="1">
      <c r="A13" s="6" t="s">
        <v>14</v>
      </c>
      <c r="B13" s="16"/>
      <c r="C13" s="7">
        <f>SUM(C9:C12)</f>
        <v>235480.34</v>
      </c>
      <c r="D13" s="7">
        <f>SUM(D9:D12)</f>
        <v>196183</v>
      </c>
      <c r="E13" s="7">
        <f>(C13 - D13)</f>
        <v>39297.339999999997</v>
      </c>
      <c r="F13" s="8">
        <f>((C13 - D13) / IF((D13 &lt; 0), (D13 * (-1)), D13))</f>
        <v>0.2003096088855813</v>
      </c>
      <c r="G13" s="7">
        <f>SUM(G9:G12)</f>
        <v>235480.34</v>
      </c>
      <c r="H13" s="7">
        <f>SUM(H9:H12)</f>
        <v>196183</v>
      </c>
      <c r="I13" s="7">
        <f>(G13 - H13)</f>
        <v>39297.339999999997</v>
      </c>
      <c r="J13" s="8">
        <f>((G13 - H13) / IF((H13 &lt; 0), (H13 * (-1)), H13))</f>
        <v>0.2003096088855813</v>
      </c>
    </row>
    <row r="14" spans="1:10" ht="13.35" customHeight="1">
      <c r="A14" s="3"/>
      <c r="B14" s="16"/>
      <c r="C14" s="3"/>
      <c r="D14" s="3"/>
      <c r="E14" s="3"/>
      <c r="F14" s="3"/>
      <c r="G14" s="3"/>
      <c r="H14" s="3"/>
      <c r="I14" s="3"/>
      <c r="J14" s="3"/>
    </row>
    <row r="15" spans="1:10" ht="10.5" customHeight="1">
      <c r="A15" s="3"/>
      <c r="B15" s="17" t="s">
        <v>14</v>
      </c>
      <c r="C15" s="9">
        <f>(C13 - 0)</f>
        <v>235480.34</v>
      </c>
      <c r="D15" s="9">
        <f>(D13 - 0)</f>
        <v>196183</v>
      </c>
      <c r="E15" s="9">
        <f>(C15 - D15)</f>
        <v>39297.339999999997</v>
      </c>
      <c r="F15" s="10">
        <f>((C15 - D15) / IF((D15 &lt; 0), (D15 * (-1)), D15))</f>
        <v>0.2003096088855813</v>
      </c>
      <c r="G15" s="9">
        <f>(G13 - 0)</f>
        <v>235480.34</v>
      </c>
      <c r="H15" s="9">
        <f>(H13 - 0)</f>
        <v>196183</v>
      </c>
      <c r="I15" s="9">
        <f>(G15 - H15)</f>
        <v>39297.339999999997</v>
      </c>
      <c r="J15" s="10">
        <f>((G15 - H15) / IF((H15 &lt; 0), (H15 * (-1)), H15))</f>
        <v>0.2003096088855813</v>
      </c>
    </row>
    <row r="16" spans="1:10" ht="13.35" customHeight="1">
      <c r="A16" s="3"/>
      <c r="B16" s="16"/>
      <c r="C16" s="3"/>
      <c r="D16" s="3"/>
      <c r="E16" s="3"/>
      <c r="F16" s="3"/>
      <c r="G16" s="3"/>
      <c r="H16" s="3"/>
      <c r="I16" s="3"/>
      <c r="J16" s="3"/>
    </row>
    <row r="17" spans="1:10" ht="13.15" customHeight="1">
      <c r="A17" s="21" t="s">
        <v>15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10.5" customHeight="1">
      <c r="A18" s="11"/>
      <c r="B18" s="22" t="s">
        <v>16</v>
      </c>
      <c r="C18" s="22"/>
      <c r="D18" s="22"/>
      <c r="E18" s="22"/>
      <c r="F18" s="22"/>
      <c r="G18" s="22"/>
      <c r="H18" s="22"/>
      <c r="I18" s="22"/>
      <c r="J18" s="22"/>
    </row>
    <row r="19" spans="1:10" ht="10.5" customHeight="1">
      <c r="A19" s="3"/>
      <c r="B19" s="15" t="s">
        <v>17</v>
      </c>
      <c r="C19" s="4">
        <v>461.75</v>
      </c>
      <c r="D19" s="4">
        <v>16500</v>
      </c>
      <c r="E19" s="4">
        <f>(C19 - D19)</f>
        <v>-16038.25</v>
      </c>
      <c r="F19" s="5">
        <f>((C19 - D19) / IF((D19 &lt; 0), (D19 * (-1)), D19))</f>
        <v>-0.9720151515151515</v>
      </c>
      <c r="G19" s="4">
        <v>461.75</v>
      </c>
      <c r="H19" s="4">
        <v>16500</v>
      </c>
      <c r="I19" s="4">
        <f>(G19 - H19)</f>
        <v>-16038.25</v>
      </c>
      <c r="J19" s="5">
        <f>((G19 - H19) / IF((H19 &lt; 0), (H19 * (-1)), H19))</f>
        <v>-0.9720151515151515</v>
      </c>
    </row>
    <row r="20" spans="1:10" ht="10.5" customHeight="1">
      <c r="A20" s="3"/>
      <c r="B20" s="15" t="s">
        <v>18</v>
      </c>
      <c r="C20" s="4">
        <v>6915.09</v>
      </c>
      <c r="D20" s="4">
        <v>23837</v>
      </c>
      <c r="E20" s="4">
        <f>(C20 - D20)</f>
        <v>-16921.91</v>
      </c>
      <c r="F20" s="5">
        <f>((C20 - D20) / IF((D20 &lt; 0), (D20 * (-1)), D20))</f>
        <v>-0.70990099425263242</v>
      </c>
      <c r="G20" s="4">
        <v>6915.09</v>
      </c>
      <c r="H20" s="4">
        <v>23837</v>
      </c>
      <c r="I20" s="4">
        <f>(G20 - H20)</f>
        <v>-16921.91</v>
      </c>
      <c r="J20" s="5">
        <f>((G20 - H20) / IF((H20 &lt; 0), (H20 * (-1)), H20))</f>
        <v>-0.70990099425263242</v>
      </c>
    </row>
    <row r="21" spans="1:10" ht="10.5" customHeight="1">
      <c r="A21" s="3"/>
      <c r="B21" s="15" t="s">
        <v>19</v>
      </c>
      <c r="C21" s="4">
        <v>2758.25</v>
      </c>
      <c r="D21" s="4">
        <v>3850</v>
      </c>
      <c r="E21" s="4">
        <f>(C21 - D21)</f>
        <v>-1091.75</v>
      </c>
      <c r="F21" s="5">
        <f>((C21 - D21) / IF((D21 &lt; 0), (D21 * (-1)), D21))</f>
        <v>-0.28357142857142859</v>
      </c>
      <c r="G21" s="4">
        <v>2758.25</v>
      </c>
      <c r="H21" s="4">
        <v>3850</v>
      </c>
      <c r="I21" s="4">
        <f>(G21 - H21)</f>
        <v>-1091.75</v>
      </c>
      <c r="J21" s="5">
        <f>((G21 - H21) / IF((H21 &lt; 0), (H21 * (-1)), H21))</f>
        <v>-0.28357142857142859</v>
      </c>
    </row>
    <row r="22" spans="1:10" ht="10.5" customHeight="1">
      <c r="A22" s="3"/>
      <c r="B22" s="11" t="s">
        <v>20</v>
      </c>
      <c r="C22" s="7">
        <f>SUM(C19:C21)</f>
        <v>10135.09</v>
      </c>
      <c r="D22" s="7">
        <f>SUM(D19:D21)</f>
        <v>44187</v>
      </c>
      <c r="E22" s="7">
        <f>(C22 - D22)</f>
        <v>-34051.910000000003</v>
      </c>
      <c r="F22" s="8">
        <f>((C22 - D22) / IF((D22 &lt; 0), (D22 * (-1)), D22))</f>
        <v>-0.77063186004933582</v>
      </c>
      <c r="G22" s="7">
        <f>SUM(G19:G21)</f>
        <v>10135.09</v>
      </c>
      <c r="H22" s="7">
        <f>SUM(H19:H21)</f>
        <v>44187</v>
      </c>
      <c r="I22" s="7">
        <f>(G22 - H22)</f>
        <v>-34051.910000000003</v>
      </c>
      <c r="J22" s="8">
        <f>((G22 - H22) / IF((H22 &lt; 0), (H22 * (-1)), H22))</f>
        <v>-0.77063186004933582</v>
      </c>
    </row>
    <row r="23" spans="1:10" ht="10.5" customHeight="1">
      <c r="A23" s="11"/>
      <c r="B23" s="22" t="s">
        <v>21</v>
      </c>
      <c r="C23" s="22"/>
      <c r="D23" s="22"/>
      <c r="E23" s="22"/>
      <c r="F23" s="22"/>
      <c r="G23" s="22"/>
      <c r="H23" s="22"/>
      <c r="I23" s="22"/>
      <c r="J23" s="22"/>
    </row>
    <row r="24" spans="1:10" ht="10.5" customHeight="1">
      <c r="A24" s="3"/>
      <c r="B24" s="15" t="s">
        <v>22</v>
      </c>
      <c r="C24" s="4">
        <v>4685</v>
      </c>
      <c r="D24" s="4">
        <v>4400</v>
      </c>
      <c r="E24" s="4">
        <f>(C24 - D24)</f>
        <v>285</v>
      </c>
      <c r="F24" s="5">
        <f>((C24 - D24) / IF((D24 &lt; 0), (D24 * (-1)), D24))</f>
        <v>6.4772727272727273E-2</v>
      </c>
      <c r="G24" s="4">
        <v>4685</v>
      </c>
      <c r="H24" s="4">
        <v>4400</v>
      </c>
      <c r="I24" s="4">
        <f>(G24 - H24)</f>
        <v>285</v>
      </c>
      <c r="J24" s="5">
        <f>((G24 - H24) / IF((H24 &lt; 0), (H24 * (-1)), H24))</f>
        <v>6.4772727272727273E-2</v>
      </c>
    </row>
    <row r="25" spans="1:10" ht="10.5" customHeight="1">
      <c r="A25" s="3"/>
      <c r="B25" s="11" t="s">
        <v>23</v>
      </c>
      <c r="C25" s="7">
        <f>C24</f>
        <v>4685</v>
      </c>
      <c r="D25" s="7">
        <f>D24</f>
        <v>4400</v>
      </c>
      <c r="E25" s="7">
        <f>(C25 - D25)</f>
        <v>285</v>
      </c>
      <c r="F25" s="8">
        <f>((C25 - D25) / IF((D25 &lt; 0), (D25 * (-1)), D25))</f>
        <v>6.4772727272727273E-2</v>
      </c>
      <c r="G25" s="7">
        <f>G24</f>
        <v>4685</v>
      </c>
      <c r="H25" s="7">
        <f>H24</f>
        <v>4400</v>
      </c>
      <c r="I25" s="7">
        <f>(G25 - H25)</f>
        <v>285</v>
      </c>
      <c r="J25" s="8">
        <f>((G25 - H25) / IF((H25 &lt; 0), (H25 * (-1)), H25))</f>
        <v>6.4772727272727273E-2</v>
      </c>
    </row>
    <row r="26" spans="1:10" ht="10.5" customHeight="1">
      <c r="A26" s="11"/>
      <c r="B26" s="22" t="s">
        <v>24</v>
      </c>
      <c r="C26" s="22"/>
      <c r="D26" s="22"/>
      <c r="E26" s="22"/>
      <c r="F26" s="22"/>
      <c r="G26" s="22"/>
      <c r="H26" s="22"/>
      <c r="I26" s="22"/>
      <c r="J26" s="22"/>
    </row>
    <row r="27" spans="1:10" ht="10.5" customHeight="1">
      <c r="A27" s="3"/>
      <c r="B27" s="15" t="s">
        <v>25</v>
      </c>
      <c r="C27" s="4">
        <v>456</v>
      </c>
      <c r="D27" s="4">
        <v>462</v>
      </c>
      <c r="E27" s="4">
        <f>(C27 - D27)</f>
        <v>-6</v>
      </c>
      <c r="F27" s="5">
        <f>((C27 - D27) / IF((D27 &lt; 0), (D27 * (-1)), D27))</f>
        <v>-1.2987012987012988E-2</v>
      </c>
      <c r="G27" s="4">
        <v>456</v>
      </c>
      <c r="H27" s="4">
        <v>462</v>
      </c>
      <c r="I27" s="4">
        <f>(G27 - H27)</f>
        <v>-6</v>
      </c>
      <c r="J27" s="5">
        <f>((G27 - H27) / IF((H27 &lt; 0), (H27 * (-1)), H27))</f>
        <v>-1.2987012987012988E-2</v>
      </c>
    </row>
    <row r="28" spans="1:10" ht="10.5" customHeight="1">
      <c r="A28" s="3"/>
      <c r="B28" s="15" t="s">
        <v>26</v>
      </c>
      <c r="C28" s="4">
        <v>0</v>
      </c>
      <c r="D28" s="4">
        <v>462</v>
      </c>
      <c r="E28" s="4">
        <f>(C28 - D28)</f>
        <v>-462</v>
      </c>
      <c r="F28" s="5">
        <f>((C28 - D28) / IF((D28 &lt; 0), (D28 * (-1)), D28))</f>
        <v>-1</v>
      </c>
      <c r="G28" s="4">
        <v>0</v>
      </c>
      <c r="H28" s="4">
        <v>462</v>
      </c>
      <c r="I28" s="4">
        <f>(G28 - H28)</f>
        <v>-462</v>
      </c>
      <c r="J28" s="5">
        <f>((G28 - H28) / IF((H28 &lt; 0), (H28 * (-1)), H28))</f>
        <v>-1</v>
      </c>
    </row>
    <row r="29" spans="1:10" ht="10.5" customHeight="1">
      <c r="A29" s="3"/>
      <c r="B29" s="15" t="s">
        <v>27</v>
      </c>
      <c r="C29" s="4">
        <v>0</v>
      </c>
      <c r="D29" s="4">
        <v>462</v>
      </c>
      <c r="E29" s="4">
        <f>(C29 - D29)</f>
        <v>-462</v>
      </c>
      <c r="F29" s="5">
        <f>((C29 - D29) / IF((D29 &lt; 0), (D29 * (-1)), D29))</f>
        <v>-1</v>
      </c>
      <c r="G29" s="4">
        <v>0</v>
      </c>
      <c r="H29" s="4">
        <v>462</v>
      </c>
      <c r="I29" s="4">
        <f>(G29 - H29)</f>
        <v>-462</v>
      </c>
      <c r="J29" s="5">
        <f>((G29 - H29) / IF((H29 &lt; 0), (H29 * (-1)), H29))</f>
        <v>-1</v>
      </c>
    </row>
    <row r="30" spans="1:10" ht="10.5" customHeight="1">
      <c r="A30" s="3"/>
      <c r="B30" s="15" t="s">
        <v>28</v>
      </c>
      <c r="C30" s="4">
        <v>0</v>
      </c>
      <c r="D30" s="4">
        <v>462</v>
      </c>
      <c r="E30" s="4">
        <f>(C30 - D30)</f>
        <v>-462</v>
      </c>
      <c r="F30" s="5">
        <f>((C30 - D30) / IF((D30 &lt; 0), (D30 * (-1)), D30))</f>
        <v>-1</v>
      </c>
      <c r="G30" s="4">
        <v>0</v>
      </c>
      <c r="H30" s="4">
        <v>462</v>
      </c>
      <c r="I30" s="4">
        <f>(G30 - H30)</f>
        <v>-462</v>
      </c>
      <c r="J30" s="5">
        <f>((G30 - H30) / IF((H30 &lt; 0), (H30 * (-1)), H30))</f>
        <v>-1</v>
      </c>
    </row>
    <row r="31" spans="1:10" ht="10.5" customHeight="1">
      <c r="A31" s="3"/>
      <c r="B31" s="11" t="s">
        <v>29</v>
      </c>
      <c r="C31" s="7">
        <f>SUM(C27:C30)</f>
        <v>456</v>
      </c>
      <c r="D31" s="7">
        <f>SUM(D27:D30)</f>
        <v>1848</v>
      </c>
      <c r="E31" s="7">
        <f>(C31 - D31)</f>
        <v>-1392</v>
      </c>
      <c r="F31" s="8">
        <f>((C31 - D31) / IF((D31 &lt; 0), (D31 * (-1)), D31))</f>
        <v>-0.75324675324675328</v>
      </c>
      <c r="G31" s="7">
        <f>SUM(G27:G30)</f>
        <v>456</v>
      </c>
      <c r="H31" s="7">
        <f>SUM(H27:H30)</f>
        <v>1848</v>
      </c>
      <c r="I31" s="7">
        <f>(G31 - H31)</f>
        <v>-1392</v>
      </c>
      <c r="J31" s="8">
        <f>((G31 - H31) / IF((H31 &lt; 0), (H31 * (-1)), H31))</f>
        <v>-0.75324675324675328</v>
      </c>
    </row>
    <row r="32" spans="1:10" ht="10.5" customHeight="1">
      <c r="A32" s="11"/>
      <c r="B32" s="22" t="s">
        <v>30</v>
      </c>
      <c r="C32" s="22"/>
      <c r="D32" s="22"/>
      <c r="E32" s="22"/>
      <c r="F32" s="22"/>
      <c r="G32" s="22"/>
      <c r="H32" s="22"/>
      <c r="I32" s="22"/>
      <c r="J32" s="22"/>
    </row>
    <row r="33" spans="1:10" ht="10.5" customHeight="1">
      <c r="A33" s="3"/>
      <c r="B33" s="15" t="s">
        <v>31</v>
      </c>
      <c r="C33" s="4">
        <v>961.97</v>
      </c>
      <c r="D33" s="4">
        <v>462</v>
      </c>
      <c r="E33" s="4">
        <f>(C33 - D33)</f>
        <v>499.97</v>
      </c>
      <c r="F33" s="5">
        <f>((C33 - D33) / IF((D33 &lt; 0), (D33 * (-1)), D33))</f>
        <v>1.0821861471861471</v>
      </c>
      <c r="G33" s="4">
        <v>961.97</v>
      </c>
      <c r="H33" s="4">
        <v>462</v>
      </c>
      <c r="I33" s="4">
        <f>(G33 - H33)</f>
        <v>499.97</v>
      </c>
      <c r="J33" s="5">
        <f>((G33 - H33) / IF((H33 &lt; 0), (H33 * (-1)), H33))</f>
        <v>1.0821861471861471</v>
      </c>
    </row>
    <row r="34" spans="1:10" ht="10.5" customHeight="1">
      <c r="A34" s="3"/>
      <c r="B34" s="15" t="s">
        <v>32</v>
      </c>
      <c r="C34" s="4">
        <v>604.73</v>
      </c>
      <c r="D34" s="4">
        <v>88</v>
      </c>
      <c r="E34" s="4">
        <f>(C34 - D34)</f>
        <v>516.73</v>
      </c>
      <c r="F34" s="5">
        <f>((C34 - D34) / IF((D34 &lt; 0), (D34 * (-1)), D34))</f>
        <v>5.8719318181818183</v>
      </c>
      <c r="G34" s="4">
        <v>604.73</v>
      </c>
      <c r="H34" s="4">
        <v>88</v>
      </c>
      <c r="I34" s="4">
        <f>(G34 - H34)</f>
        <v>516.73</v>
      </c>
      <c r="J34" s="5">
        <f>((G34 - H34) / IF((H34 &lt; 0), (H34 * (-1)), H34))</f>
        <v>5.8719318181818183</v>
      </c>
    </row>
    <row r="35" spans="1:10" ht="10.5" customHeight="1">
      <c r="A35" s="3"/>
      <c r="B35" s="15" t="s">
        <v>33</v>
      </c>
      <c r="C35" s="4">
        <v>160.69</v>
      </c>
      <c r="D35" s="4">
        <v>462</v>
      </c>
      <c r="E35" s="4">
        <f>(C35 - D35)</f>
        <v>-301.31</v>
      </c>
      <c r="F35" s="5">
        <f>((C35 - D35) / IF((D35 &lt; 0), (D35 * (-1)), D35))</f>
        <v>-0.6521861471861472</v>
      </c>
      <c r="G35" s="4">
        <v>160.69</v>
      </c>
      <c r="H35" s="4">
        <v>462</v>
      </c>
      <c r="I35" s="4">
        <f>(G35 - H35)</f>
        <v>-301.31</v>
      </c>
      <c r="J35" s="5">
        <f>((G35 - H35) / IF((H35 &lt; 0), (H35 * (-1)), H35))</f>
        <v>-0.6521861471861472</v>
      </c>
    </row>
    <row r="36" spans="1:10" ht="10.5" customHeight="1">
      <c r="A36" s="3"/>
      <c r="B36" s="15" t="s">
        <v>34</v>
      </c>
      <c r="C36" s="4">
        <v>386.48</v>
      </c>
      <c r="D36" s="4">
        <v>462</v>
      </c>
      <c r="E36" s="4">
        <f>(C36 - D36)</f>
        <v>-75.519999999999982</v>
      </c>
      <c r="F36" s="5">
        <f>((C36 - D36) / IF((D36 &lt; 0), (D36 * (-1)), D36))</f>
        <v>-0.16346320346320342</v>
      </c>
      <c r="G36" s="4">
        <v>386.48</v>
      </c>
      <c r="H36" s="4">
        <v>462</v>
      </c>
      <c r="I36" s="4">
        <f>(G36 - H36)</f>
        <v>-75.519999999999982</v>
      </c>
      <c r="J36" s="5">
        <f>((G36 - H36) / IF((H36 &lt; 0), (H36 * (-1)), H36))</f>
        <v>-0.16346320346320342</v>
      </c>
    </row>
    <row r="37" spans="1:10" ht="10.5" customHeight="1">
      <c r="A37" s="3"/>
      <c r="B37" s="11" t="s">
        <v>35</v>
      </c>
      <c r="C37" s="7">
        <f>SUM(C33:C36)</f>
        <v>2113.87</v>
      </c>
      <c r="D37" s="7">
        <f>SUM(D33:D36)</f>
        <v>1474</v>
      </c>
      <c r="E37" s="7">
        <f>(C37 - D37)</f>
        <v>639.86999999999989</v>
      </c>
      <c r="F37" s="8">
        <f>((C37 - D37) / IF((D37 &lt; 0), (D37 * (-1)), D37))</f>
        <v>0.43410447761194021</v>
      </c>
      <c r="G37" s="7">
        <f>SUM(G33:G36)</f>
        <v>2113.87</v>
      </c>
      <c r="H37" s="7">
        <f>SUM(H33:H36)</f>
        <v>1474</v>
      </c>
      <c r="I37" s="7">
        <f>(G37 - H37)</f>
        <v>639.86999999999989</v>
      </c>
      <c r="J37" s="8">
        <f>((G37 - H37) / IF((H37 &lt; 0), (H37 * (-1)), H37))</f>
        <v>0.43410447761194021</v>
      </c>
    </row>
    <row r="38" spans="1:10" ht="10.5" customHeight="1">
      <c r="A38" s="11"/>
      <c r="B38" s="22" t="s">
        <v>36</v>
      </c>
      <c r="C38" s="22"/>
      <c r="D38" s="22"/>
      <c r="E38" s="22"/>
      <c r="F38" s="22"/>
      <c r="G38" s="22"/>
      <c r="H38" s="22"/>
      <c r="I38" s="22"/>
      <c r="J38" s="22"/>
    </row>
    <row r="39" spans="1:10" ht="10.5" customHeight="1">
      <c r="A39" s="3"/>
      <c r="B39" s="15" t="s">
        <v>37</v>
      </c>
      <c r="C39" s="4">
        <v>2051.8000000000002</v>
      </c>
      <c r="D39" s="4">
        <v>1837</v>
      </c>
      <c r="E39" s="4">
        <f t="shared" ref="E39:E49" si="0">(C39 - D39)</f>
        <v>214.80000000000018</v>
      </c>
      <c r="F39" s="5">
        <f t="shared" ref="F39:F49" si="1">((C39 - D39) / IF((D39 &lt; 0), (D39 * (-1)), D39))</f>
        <v>0.11692977681001643</v>
      </c>
      <c r="G39" s="4">
        <v>2051.8000000000002</v>
      </c>
      <c r="H39" s="4">
        <v>1837</v>
      </c>
      <c r="I39" s="4">
        <f t="shared" ref="I39:I49" si="2">(G39 - H39)</f>
        <v>214.80000000000018</v>
      </c>
      <c r="J39" s="5">
        <f t="shared" ref="J39:J49" si="3">((G39 - H39) / IF((H39 &lt; 0), (H39 * (-1)), H39))</f>
        <v>0.11692977681001643</v>
      </c>
    </row>
    <row r="40" spans="1:10" ht="10.5" customHeight="1">
      <c r="A40" s="3"/>
      <c r="B40" s="15" t="s">
        <v>38</v>
      </c>
      <c r="C40" s="4">
        <v>1250</v>
      </c>
      <c r="D40" s="4">
        <v>25663</v>
      </c>
      <c r="E40" s="4">
        <f t="shared" si="0"/>
        <v>-24413</v>
      </c>
      <c r="F40" s="5">
        <f t="shared" si="1"/>
        <v>-0.95129174297626928</v>
      </c>
      <c r="G40" s="4">
        <v>1250</v>
      </c>
      <c r="H40" s="4">
        <v>25663</v>
      </c>
      <c r="I40" s="4">
        <f t="shared" si="2"/>
        <v>-24413</v>
      </c>
      <c r="J40" s="5">
        <f t="shared" si="3"/>
        <v>-0.95129174297626928</v>
      </c>
    </row>
    <row r="41" spans="1:10" ht="10.5" customHeight="1">
      <c r="A41" s="3"/>
      <c r="B41" s="15" t="s">
        <v>39</v>
      </c>
      <c r="C41" s="4">
        <v>0</v>
      </c>
      <c r="D41" s="4">
        <v>462</v>
      </c>
      <c r="E41" s="4">
        <f t="shared" si="0"/>
        <v>-462</v>
      </c>
      <c r="F41" s="5">
        <f t="shared" si="1"/>
        <v>-1</v>
      </c>
      <c r="G41" s="4">
        <v>0</v>
      </c>
      <c r="H41" s="4">
        <v>462</v>
      </c>
      <c r="I41" s="4">
        <f t="shared" si="2"/>
        <v>-462</v>
      </c>
      <c r="J41" s="5">
        <f t="shared" si="3"/>
        <v>-1</v>
      </c>
    </row>
    <row r="42" spans="1:10" ht="10.5" customHeight="1">
      <c r="A42" s="3"/>
      <c r="B42" s="15" t="s">
        <v>40</v>
      </c>
      <c r="C42" s="4">
        <v>0</v>
      </c>
      <c r="D42" s="4">
        <v>2750</v>
      </c>
      <c r="E42" s="4">
        <f t="shared" si="0"/>
        <v>-2750</v>
      </c>
      <c r="F42" s="5">
        <f t="shared" si="1"/>
        <v>-1</v>
      </c>
      <c r="G42" s="4">
        <v>0</v>
      </c>
      <c r="H42" s="4">
        <v>2750</v>
      </c>
      <c r="I42" s="4">
        <f t="shared" si="2"/>
        <v>-2750</v>
      </c>
      <c r="J42" s="5">
        <f t="shared" si="3"/>
        <v>-1</v>
      </c>
    </row>
    <row r="43" spans="1:10" ht="10.5" customHeight="1">
      <c r="A43" s="3"/>
      <c r="B43" s="15" t="s">
        <v>41</v>
      </c>
      <c r="C43" s="4">
        <v>0</v>
      </c>
      <c r="D43" s="4">
        <v>1837</v>
      </c>
      <c r="E43" s="4">
        <f t="shared" si="0"/>
        <v>-1837</v>
      </c>
      <c r="F43" s="5">
        <f t="shared" si="1"/>
        <v>-1</v>
      </c>
      <c r="G43" s="4">
        <v>0</v>
      </c>
      <c r="H43" s="4">
        <v>1837</v>
      </c>
      <c r="I43" s="4">
        <f t="shared" si="2"/>
        <v>-1837</v>
      </c>
      <c r="J43" s="5">
        <f t="shared" si="3"/>
        <v>-1</v>
      </c>
    </row>
    <row r="44" spans="1:10" ht="10.5" customHeight="1">
      <c r="A44" s="3"/>
      <c r="B44" s="15" t="s">
        <v>42</v>
      </c>
      <c r="C44" s="4">
        <v>551.55999999999995</v>
      </c>
      <c r="D44" s="4">
        <v>913</v>
      </c>
      <c r="E44" s="4">
        <f t="shared" si="0"/>
        <v>-361.44000000000005</v>
      </c>
      <c r="F44" s="5">
        <f t="shared" si="1"/>
        <v>-0.39588170865279304</v>
      </c>
      <c r="G44" s="4">
        <v>551.55999999999995</v>
      </c>
      <c r="H44" s="4">
        <v>913</v>
      </c>
      <c r="I44" s="4">
        <f t="shared" si="2"/>
        <v>-361.44000000000005</v>
      </c>
      <c r="J44" s="5">
        <f t="shared" si="3"/>
        <v>-0.39588170865279304</v>
      </c>
    </row>
    <row r="45" spans="1:10" ht="10.5" customHeight="1">
      <c r="A45" s="3"/>
      <c r="B45" s="15" t="s">
        <v>43</v>
      </c>
      <c r="C45" s="4">
        <v>0</v>
      </c>
      <c r="D45" s="4">
        <v>913</v>
      </c>
      <c r="E45" s="4">
        <f t="shared" si="0"/>
        <v>-913</v>
      </c>
      <c r="F45" s="5">
        <f t="shared" si="1"/>
        <v>-1</v>
      </c>
      <c r="G45" s="4">
        <v>0</v>
      </c>
      <c r="H45" s="4">
        <v>913</v>
      </c>
      <c r="I45" s="4">
        <f t="shared" si="2"/>
        <v>-913</v>
      </c>
      <c r="J45" s="5">
        <f t="shared" si="3"/>
        <v>-1</v>
      </c>
    </row>
    <row r="46" spans="1:10" ht="10.5" customHeight="1">
      <c r="A46" s="3"/>
      <c r="B46" s="15" t="s">
        <v>44</v>
      </c>
      <c r="C46" s="4">
        <v>0</v>
      </c>
      <c r="D46" s="4">
        <v>1375</v>
      </c>
      <c r="E46" s="4">
        <f t="shared" si="0"/>
        <v>-1375</v>
      </c>
      <c r="F46" s="5">
        <f t="shared" si="1"/>
        <v>-1</v>
      </c>
      <c r="G46" s="4">
        <v>0</v>
      </c>
      <c r="H46" s="4">
        <v>1375</v>
      </c>
      <c r="I46" s="4">
        <f t="shared" si="2"/>
        <v>-1375</v>
      </c>
      <c r="J46" s="5">
        <f t="shared" si="3"/>
        <v>-1</v>
      </c>
    </row>
    <row r="47" spans="1:10" ht="10.5" customHeight="1">
      <c r="A47" s="3"/>
      <c r="B47" s="15" t="s">
        <v>45</v>
      </c>
      <c r="C47" s="4">
        <v>1016.83</v>
      </c>
      <c r="D47" s="4">
        <v>913</v>
      </c>
      <c r="E47" s="4">
        <f t="shared" si="0"/>
        <v>103.83000000000004</v>
      </c>
      <c r="F47" s="5">
        <f t="shared" si="1"/>
        <v>0.11372398685651702</v>
      </c>
      <c r="G47" s="4">
        <v>1016.83</v>
      </c>
      <c r="H47" s="4">
        <v>913</v>
      </c>
      <c r="I47" s="4">
        <f t="shared" si="2"/>
        <v>103.83000000000004</v>
      </c>
      <c r="J47" s="5">
        <f t="shared" si="3"/>
        <v>0.11372398685651702</v>
      </c>
    </row>
    <row r="48" spans="1:10" ht="10.5" customHeight="1">
      <c r="A48" s="3"/>
      <c r="B48" s="15" t="s">
        <v>46</v>
      </c>
      <c r="C48" s="4">
        <v>0</v>
      </c>
      <c r="D48" s="4">
        <v>913</v>
      </c>
      <c r="E48" s="4">
        <f t="shared" si="0"/>
        <v>-913</v>
      </c>
      <c r="F48" s="5">
        <f t="shared" si="1"/>
        <v>-1</v>
      </c>
      <c r="G48" s="4">
        <v>0</v>
      </c>
      <c r="H48" s="4">
        <v>913</v>
      </c>
      <c r="I48" s="4">
        <f t="shared" si="2"/>
        <v>-913</v>
      </c>
      <c r="J48" s="5">
        <f t="shared" si="3"/>
        <v>-1</v>
      </c>
    </row>
    <row r="49" spans="1:10" ht="10.5" customHeight="1">
      <c r="A49" s="3"/>
      <c r="B49" s="11" t="s">
        <v>47</v>
      </c>
      <c r="C49" s="7">
        <f>SUM(C39:C48)</f>
        <v>4870.1900000000005</v>
      </c>
      <c r="D49" s="7">
        <f>SUM(D39:D48)</f>
        <v>37576</v>
      </c>
      <c r="E49" s="7">
        <f t="shared" si="0"/>
        <v>-32705.809999999998</v>
      </c>
      <c r="F49" s="8">
        <f t="shared" si="1"/>
        <v>-0.87039094102618686</v>
      </c>
      <c r="G49" s="7">
        <f>SUM(G39:G48)</f>
        <v>4870.1900000000005</v>
      </c>
      <c r="H49" s="7">
        <f>SUM(H39:H48)</f>
        <v>37576</v>
      </c>
      <c r="I49" s="7">
        <f t="shared" si="2"/>
        <v>-32705.809999999998</v>
      </c>
      <c r="J49" s="8">
        <f t="shared" si="3"/>
        <v>-0.87039094102618686</v>
      </c>
    </row>
    <row r="50" spans="1:10" ht="10.5" customHeight="1">
      <c r="A50" s="11"/>
      <c r="B50" s="22" t="s">
        <v>48</v>
      </c>
      <c r="C50" s="22"/>
      <c r="D50" s="22"/>
      <c r="E50" s="22"/>
      <c r="F50" s="22"/>
      <c r="G50" s="22"/>
      <c r="H50" s="22"/>
      <c r="I50" s="22"/>
      <c r="J50" s="22"/>
    </row>
    <row r="51" spans="1:10" ht="10.5" customHeight="1">
      <c r="A51" s="3"/>
      <c r="B51" s="15" t="s">
        <v>49</v>
      </c>
      <c r="C51" s="4">
        <v>0</v>
      </c>
      <c r="D51" s="4">
        <v>913</v>
      </c>
      <c r="E51" s="4">
        <f t="shared" ref="E51:E56" si="4">(C51 - D51)</f>
        <v>-913</v>
      </c>
      <c r="F51" s="5">
        <f t="shared" ref="F51:F56" si="5">((C51 - D51) / IF((D51 &lt; 0), (D51 * (-1)), D51))</f>
        <v>-1</v>
      </c>
      <c r="G51" s="4">
        <v>0</v>
      </c>
      <c r="H51" s="4">
        <v>913</v>
      </c>
      <c r="I51" s="4">
        <f t="shared" ref="I51:I56" si="6">(G51 - H51)</f>
        <v>-913</v>
      </c>
      <c r="J51" s="5">
        <f t="shared" ref="J51:J56" si="7">((G51 - H51) / IF((H51 &lt; 0), (H51 * (-1)), H51))</f>
        <v>-1</v>
      </c>
    </row>
    <row r="52" spans="1:10" ht="10.5" customHeight="1">
      <c r="A52" s="3"/>
      <c r="B52" s="15" t="s">
        <v>50</v>
      </c>
      <c r="C52" s="4">
        <v>1173.25</v>
      </c>
      <c r="D52" s="4">
        <v>1463</v>
      </c>
      <c r="E52" s="4">
        <f t="shared" si="4"/>
        <v>-289.75</v>
      </c>
      <c r="F52" s="5">
        <f t="shared" si="5"/>
        <v>-0.19805194805194806</v>
      </c>
      <c r="G52" s="4">
        <v>1173.25</v>
      </c>
      <c r="H52" s="4">
        <v>1463</v>
      </c>
      <c r="I52" s="4">
        <f t="shared" si="6"/>
        <v>-289.75</v>
      </c>
      <c r="J52" s="5">
        <f t="shared" si="7"/>
        <v>-0.19805194805194806</v>
      </c>
    </row>
    <row r="53" spans="1:10" ht="10.5" customHeight="1">
      <c r="A53" s="3"/>
      <c r="B53" s="15" t="s">
        <v>51</v>
      </c>
      <c r="C53" s="4">
        <v>0</v>
      </c>
      <c r="D53" s="4">
        <v>913</v>
      </c>
      <c r="E53" s="4">
        <f t="shared" si="4"/>
        <v>-913</v>
      </c>
      <c r="F53" s="5">
        <f t="shared" si="5"/>
        <v>-1</v>
      </c>
      <c r="G53" s="4">
        <v>0</v>
      </c>
      <c r="H53" s="4">
        <v>913</v>
      </c>
      <c r="I53" s="4">
        <f t="shared" si="6"/>
        <v>-913</v>
      </c>
      <c r="J53" s="5">
        <f t="shared" si="7"/>
        <v>-1</v>
      </c>
    </row>
    <row r="54" spans="1:10" ht="10.5" customHeight="1">
      <c r="A54" s="3"/>
      <c r="B54" s="15" t="s">
        <v>52</v>
      </c>
      <c r="C54" s="4">
        <v>0</v>
      </c>
      <c r="D54" s="4">
        <v>462</v>
      </c>
      <c r="E54" s="4">
        <f t="shared" si="4"/>
        <v>-462</v>
      </c>
      <c r="F54" s="5">
        <f t="shared" si="5"/>
        <v>-1</v>
      </c>
      <c r="G54" s="4">
        <v>0</v>
      </c>
      <c r="H54" s="4">
        <v>462</v>
      </c>
      <c r="I54" s="4">
        <f t="shared" si="6"/>
        <v>-462</v>
      </c>
      <c r="J54" s="5">
        <f t="shared" si="7"/>
        <v>-1</v>
      </c>
    </row>
    <row r="55" spans="1:10" ht="10.5" customHeight="1">
      <c r="A55" s="3"/>
      <c r="B55" s="15" t="s">
        <v>53</v>
      </c>
      <c r="C55" s="4">
        <v>0</v>
      </c>
      <c r="D55" s="4">
        <v>462</v>
      </c>
      <c r="E55" s="4">
        <f t="shared" si="4"/>
        <v>-462</v>
      </c>
      <c r="F55" s="5">
        <f t="shared" si="5"/>
        <v>-1</v>
      </c>
      <c r="G55" s="4">
        <v>0</v>
      </c>
      <c r="H55" s="4">
        <v>462</v>
      </c>
      <c r="I55" s="4">
        <f t="shared" si="6"/>
        <v>-462</v>
      </c>
      <c r="J55" s="5">
        <f t="shared" si="7"/>
        <v>-1</v>
      </c>
    </row>
    <row r="56" spans="1:10" ht="10.5" customHeight="1">
      <c r="A56" s="3"/>
      <c r="B56" s="11" t="s">
        <v>54</v>
      </c>
      <c r="C56" s="7">
        <f>SUM(C51:C55)</f>
        <v>1173.25</v>
      </c>
      <c r="D56" s="7">
        <f>SUM(D51:D55)</f>
        <v>4213</v>
      </c>
      <c r="E56" s="7">
        <f t="shared" si="4"/>
        <v>-3039.75</v>
      </c>
      <c r="F56" s="8">
        <f t="shared" si="5"/>
        <v>-0.72151673391882265</v>
      </c>
      <c r="G56" s="7">
        <f>SUM(G51:G55)</f>
        <v>1173.25</v>
      </c>
      <c r="H56" s="7">
        <f>SUM(H51:H55)</f>
        <v>4213</v>
      </c>
      <c r="I56" s="7">
        <f t="shared" si="6"/>
        <v>-3039.75</v>
      </c>
      <c r="J56" s="8">
        <f t="shared" si="7"/>
        <v>-0.72151673391882265</v>
      </c>
    </row>
    <row r="57" spans="1:10" ht="10.5" customHeight="1">
      <c r="A57" s="11"/>
      <c r="B57" s="22" t="s">
        <v>55</v>
      </c>
      <c r="C57" s="22"/>
      <c r="D57" s="22"/>
      <c r="E57" s="22"/>
      <c r="F57" s="22"/>
      <c r="G57" s="22"/>
      <c r="H57" s="22"/>
      <c r="I57" s="22"/>
      <c r="J57" s="22"/>
    </row>
    <row r="58" spans="1:10" ht="10.5" customHeight="1">
      <c r="A58" s="3"/>
      <c r="B58" s="15" t="s">
        <v>56</v>
      </c>
      <c r="C58" s="4">
        <v>0</v>
      </c>
      <c r="D58" s="4">
        <v>1837</v>
      </c>
      <c r="E58" s="4">
        <f>(C58 - D58)</f>
        <v>-1837</v>
      </c>
      <c r="F58" s="5">
        <f>((C58 - D58) / IF((D58 &lt; 0), (D58 * (-1)), D58))</f>
        <v>-1</v>
      </c>
      <c r="G58" s="4">
        <v>0</v>
      </c>
      <c r="H58" s="4">
        <v>1837</v>
      </c>
      <c r="I58" s="4">
        <f>(G58 - H58)</f>
        <v>-1837</v>
      </c>
      <c r="J58" s="5">
        <f>((G58 - H58) / IF((H58 &lt; 0), (H58 * (-1)), H58))</f>
        <v>-1</v>
      </c>
    </row>
    <row r="59" spans="1:10" ht="10.5" customHeight="1">
      <c r="A59" s="3"/>
      <c r="B59" s="15" t="s">
        <v>57</v>
      </c>
      <c r="C59" s="4">
        <v>253</v>
      </c>
      <c r="D59" s="4">
        <v>3663</v>
      </c>
      <c r="E59" s="4">
        <f>(C59 - D59)</f>
        <v>-3410</v>
      </c>
      <c r="F59" s="5">
        <f>((C59 - D59) / IF((D59 &lt; 0), (D59 * (-1)), D59))</f>
        <v>-0.93093093093093093</v>
      </c>
      <c r="G59" s="4">
        <v>253</v>
      </c>
      <c r="H59" s="4">
        <v>3663</v>
      </c>
      <c r="I59" s="4">
        <f>(G59 - H59)</f>
        <v>-3410</v>
      </c>
      <c r="J59" s="5">
        <f>((G59 - H59) / IF((H59 &lt; 0), (H59 * (-1)), H59))</f>
        <v>-0.93093093093093093</v>
      </c>
    </row>
    <row r="60" spans="1:10" ht="10.5" customHeight="1">
      <c r="A60" s="3"/>
      <c r="B60" s="11" t="s">
        <v>58</v>
      </c>
      <c r="C60" s="7">
        <f>SUM(C58:C59)</f>
        <v>253</v>
      </c>
      <c r="D60" s="7">
        <f>SUM(D58:D59)</f>
        <v>5500</v>
      </c>
      <c r="E60" s="7">
        <f>(C60 - D60)</f>
        <v>-5247</v>
      </c>
      <c r="F60" s="8">
        <f>((C60 - D60) / IF((D60 &lt; 0), (D60 * (-1)), D60))</f>
        <v>-0.95399999999999996</v>
      </c>
      <c r="G60" s="7">
        <f>SUM(G58:G59)</f>
        <v>253</v>
      </c>
      <c r="H60" s="7">
        <f>SUM(H58:H59)</f>
        <v>5500</v>
      </c>
      <c r="I60" s="7">
        <f>(G60 - H60)</f>
        <v>-5247</v>
      </c>
      <c r="J60" s="8">
        <f>((G60 - H60) / IF((H60 &lt; 0), (H60 * (-1)), H60))</f>
        <v>-0.95399999999999996</v>
      </c>
    </row>
    <row r="61" spans="1:10" ht="10.5" customHeight="1">
      <c r="A61" s="11"/>
      <c r="B61" s="22" t="s">
        <v>59</v>
      </c>
      <c r="C61" s="22"/>
      <c r="D61" s="22"/>
      <c r="E61" s="22"/>
      <c r="F61" s="22"/>
      <c r="G61" s="22"/>
      <c r="H61" s="22"/>
      <c r="I61" s="22"/>
      <c r="J61" s="22"/>
    </row>
    <row r="62" spans="1:10" ht="10.5" customHeight="1">
      <c r="A62" s="3"/>
      <c r="B62" s="15" t="s">
        <v>60</v>
      </c>
      <c r="C62" s="4">
        <v>0</v>
      </c>
      <c r="D62" s="4">
        <v>319</v>
      </c>
      <c r="E62" s="4">
        <f>(C62 - D62)</f>
        <v>-319</v>
      </c>
      <c r="F62" s="5">
        <f>((C62 - D62) / IF((D62 &lt; 0), (D62 * (-1)), D62))</f>
        <v>-1</v>
      </c>
      <c r="G62" s="4">
        <v>0</v>
      </c>
      <c r="H62" s="4">
        <v>319</v>
      </c>
      <c r="I62" s="4">
        <f>(G62 - H62)</f>
        <v>-319</v>
      </c>
      <c r="J62" s="5">
        <f>((G62 - H62) / IF((H62 &lt; 0), (H62 * (-1)), H62))</f>
        <v>-1</v>
      </c>
    </row>
    <row r="63" spans="1:10" ht="10.5" customHeight="1">
      <c r="A63" s="3"/>
      <c r="B63" s="15" t="s">
        <v>61</v>
      </c>
      <c r="C63" s="4">
        <v>0</v>
      </c>
      <c r="D63" s="4">
        <v>462</v>
      </c>
      <c r="E63" s="4">
        <f>(C63 - D63)</f>
        <v>-462</v>
      </c>
      <c r="F63" s="5">
        <f>((C63 - D63) / IF((D63 &lt; 0), (D63 * (-1)), D63))</f>
        <v>-1</v>
      </c>
      <c r="G63" s="4">
        <v>0</v>
      </c>
      <c r="H63" s="4">
        <v>462</v>
      </c>
      <c r="I63" s="4">
        <f>(G63 - H63)</f>
        <v>-462</v>
      </c>
      <c r="J63" s="5">
        <f>((G63 - H63) / IF((H63 &lt; 0), (H63 * (-1)), H63))</f>
        <v>-1</v>
      </c>
    </row>
    <row r="64" spans="1:10" ht="10.5" customHeight="1">
      <c r="A64" s="3"/>
      <c r="B64" s="11" t="s">
        <v>62</v>
      </c>
      <c r="C64" s="7">
        <f>SUM(C62:C63)</f>
        <v>0</v>
      </c>
      <c r="D64" s="7">
        <f>SUM(D62:D63)</f>
        <v>781</v>
      </c>
      <c r="E64" s="7">
        <f>(C64 - D64)</f>
        <v>-781</v>
      </c>
      <c r="F64" s="8">
        <f>((C64 - D64) / IF((D64 &lt; 0), (D64 * (-1)), D64))</f>
        <v>-1</v>
      </c>
      <c r="G64" s="7">
        <f>SUM(G62:G63)</f>
        <v>0</v>
      </c>
      <c r="H64" s="7">
        <f>SUM(H62:H63)</f>
        <v>781</v>
      </c>
      <c r="I64" s="7">
        <f>(G64 - H64)</f>
        <v>-781</v>
      </c>
      <c r="J64" s="8">
        <f>((G64 - H64) / IF((H64 &lt; 0), (H64 * (-1)), H64))</f>
        <v>-1</v>
      </c>
    </row>
    <row r="65" spans="1:10" ht="10.5" customHeight="1">
      <c r="A65" s="11"/>
      <c r="B65" s="22" t="s">
        <v>63</v>
      </c>
      <c r="C65" s="22"/>
      <c r="D65" s="22"/>
      <c r="E65" s="22"/>
      <c r="F65" s="22"/>
      <c r="G65" s="22"/>
      <c r="H65" s="22"/>
      <c r="I65" s="22"/>
      <c r="J65" s="22"/>
    </row>
    <row r="66" spans="1:10" ht="10.5" customHeight="1">
      <c r="A66" s="3"/>
      <c r="B66" s="15" t="s">
        <v>64</v>
      </c>
      <c r="C66" s="4">
        <v>8761.09</v>
      </c>
      <c r="D66" s="4">
        <v>9163</v>
      </c>
      <c r="E66" s="4">
        <f t="shared" ref="E66:E75" si="8">(C66 - D66)</f>
        <v>-401.90999999999985</v>
      </c>
      <c r="F66" s="5">
        <f>((C66 - D66) / IF((D66 &lt; 0), (D66 * (-1)), D66))</f>
        <v>-4.3862272181599896E-2</v>
      </c>
      <c r="G66" s="4">
        <v>8761.09</v>
      </c>
      <c r="H66" s="4">
        <v>9163</v>
      </c>
      <c r="I66" s="4">
        <f t="shared" ref="I66:I75" si="9">(G66 - H66)</f>
        <v>-401.90999999999985</v>
      </c>
      <c r="J66" s="5">
        <f>((G66 - H66) / IF((H66 &lt; 0), (H66 * (-1)), H66))</f>
        <v>-4.3862272181599896E-2</v>
      </c>
    </row>
    <row r="67" spans="1:10" ht="10.5" customHeight="1">
      <c r="A67" s="3"/>
      <c r="B67" s="15" t="s">
        <v>65</v>
      </c>
      <c r="C67" s="4">
        <v>518.67999999999995</v>
      </c>
      <c r="D67" s="4">
        <v>0</v>
      </c>
      <c r="E67" s="4">
        <f t="shared" si="8"/>
        <v>518.67999999999995</v>
      </c>
      <c r="F67" s="5">
        <f>0</f>
        <v>0</v>
      </c>
      <c r="G67" s="4">
        <v>518.67999999999995</v>
      </c>
      <c r="H67" s="4">
        <v>0</v>
      </c>
      <c r="I67" s="4">
        <f t="shared" si="9"/>
        <v>518.67999999999995</v>
      </c>
      <c r="J67" s="5">
        <f>0</f>
        <v>0</v>
      </c>
    </row>
    <row r="68" spans="1:10" ht="10.5" customHeight="1">
      <c r="A68" s="3"/>
      <c r="B68" s="15" t="s">
        <v>66</v>
      </c>
      <c r="C68" s="4">
        <v>0</v>
      </c>
      <c r="D68" s="4">
        <v>13750</v>
      </c>
      <c r="E68" s="4">
        <f t="shared" si="8"/>
        <v>-13750</v>
      </c>
      <c r="F68" s="5">
        <f>((C68 - D68) / IF((D68 &lt; 0), (D68 * (-1)), D68))</f>
        <v>-1</v>
      </c>
      <c r="G68" s="4">
        <v>0</v>
      </c>
      <c r="H68" s="4">
        <v>13750</v>
      </c>
      <c r="I68" s="4">
        <f t="shared" si="9"/>
        <v>-13750</v>
      </c>
      <c r="J68" s="5">
        <f>((G68 - H68) / IF((H68 &lt; 0), (H68 * (-1)), H68))</f>
        <v>-1</v>
      </c>
    </row>
    <row r="69" spans="1:10" ht="10.5" customHeight="1">
      <c r="A69" s="3"/>
      <c r="B69" s="15" t="s">
        <v>67</v>
      </c>
      <c r="C69" s="4">
        <v>166.39</v>
      </c>
      <c r="D69" s="4">
        <v>0</v>
      </c>
      <c r="E69" s="4">
        <f t="shared" si="8"/>
        <v>166.39</v>
      </c>
      <c r="F69" s="5">
        <f>0</f>
        <v>0</v>
      </c>
      <c r="G69" s="4">
        <v>166.39</v>
      </c>
      <c r="H69" s="4">
        <v>0</v>
      </c>
      <c r="I69" s="4">
        <f t="shared" si="9"/>
        <v>166.39</v>
      </c>
      <c r="J69" s="5">
        <f>0</f>
        <v>0</v>
      </c>
    </row>
    <row r="70" spans="1:10" ht="10.5" customHeight="1">
      <c r="A70" s="3"/>
      <c r="B70" s="15" t="s">
        <v>68</v>
      </c>
      <c r="C70" s="4">
        <v>0</v>
      </c>
      <c r="D70" s="4">
        <v>693</v>
      </c>
      <c r="E70" s="4">
        <f t="shared" si="8"/>
        <v>-693</v>
      </c>
      <c r="F70" s="5">
        <f t="shared" ref="F70:F75" si="10">((C70 - D70) / IF((D70 &lt; 0), (D70 * (-1)), D70))</f>
        <v>-1</v>
      </c>
      <c r="G70" s="4">
        <v>0</v>
      </c>
      <c r="H70" s="4">
        <v>693</v>
      </c>
      <c r="I70" s="4">
        <f t="shared" si="9"/>
        <v>-693</v>
      </c>
      <c r="J70" s="5">
        <f t="shared" ref="J70:J75" si="11">((G70 - H70) / IF((H70 &lt; 0), (H70 * (-1)), H70))</f>
        <v>-1</v>
      </c>
    </row>
    <row r="71" spans="1:10" ht="10.5" customHeight="1">
      <c r="A71" s="3"/>
      <c r="B71" s="15" t="s">
        <v>69</v>
      </c>
      <c r="C71" s="4">
        <v>2240.0500000000002</v>
      </c>
      <c r="D71" s="4">
        <v>3663</v>
      </c>
      <c r="E71" s="4">
        <f t="shared" si="8"/>
        <v>-1422.9499999999998</v>
      </c>
      <c r="F71" s="5">
        <f t="shared" si="10"/>
        <v>-0.3884657384657384</v>
      </c>
      <c r="G71" s="4">
        <v>2240.0500000000002</v>
      </c>
      <c r="H71" s="4">
        <v>3663</v>
      </c>
      <c r="I71" s="4">
        <f t="shared" si="9"/>
        <v>-1422.9499999999998</v>
      </c>
      <c r="J71" s="5">
        <f t="shared" si="11"/>
        <v>-0.3884657384657384</v>
      </c>
    </row>
    <row r="72" spans="1:10" ht="10.5" customHeight="1">
      <c r="A72" s="3"/>
      <c r="B72" s="15" t="s">
        <v>70</v>
      </c>
      <c r="C72" s="4">
        <v>0</v>
      </c>
      <c r="D72" s="4">
        <v>462</v>
      </c>
      <c r="E72" s="4">
        <f t="shared" si="8"/>
        <v>-462</v>
      </c>
      <c r="F72" s="5">
        <f t="shared" si="10"/>
        <v>-1</v>
      </c>
      <c r="G72" s="4">
        <v>0</v>
      </c>
      <c r="H72" s="4">
        <v>462</v>
      </c>
      <c r="I72" s="4">
        <f t="shared" si="9"/>
        <v>-462</v>
      </c>
      <c r="J72" s="5">
        <f t="shared" si="11"/>
        <v>-1</v>
      </c>
    </row>
    <row r="73" spans="1:10" ht="10.5" customHeight="1">
      <c r="A73" s="3"/>
      <c r="B73" s="15" t="s">
        <v>71</v>
      </c>
      <c r="C73" s="4">
        <v>0</v>
      </c>
      <c r="D73" s="4">
        <v>693</v>
      </c>
      <c r="E73" s="4">
        <f t="shared" si="8"/>
        <v>-693</v>
      </c>
      <c r="F73" s="5">
        <f t="shared" si="10"/>
        <v>-1</v>
      </c>
      <c r="G73" s="4">
        <v>0</v>
      </c>
      <c r="H73" s="4">
        <v>693</v>
      </c>
      <c r="I73" s="4">
        <f t="shared" si="9"/>
        <v>-693</v>
      </c>
      <c r="J73" s="5">
        <f t="shared" si="11"/>
        <v>-1</v>
      </c>
    </row>
    <row r="74" spans="1:10" ht="10.5" customHeight="1">
      <c r="A74" s="3"/>
      <c r="B74" s="15" t="s">
        <v>72</v>
      </c>
      <c r="C74" s="4">
        <v>0</v>
      </c>
      <c r="D74" s="4">
        <v>462</v>
      </c>
      <c r="E74" s="4">
        <f t="shared" si="8"/>
        <v>-462</v>
      </c>
      <c r="F74" s="5">
        <f t="shared" si="10"/>
        <v>-1</v>
      </c>
      <c r="G74" s="4">
        <v>0</v>
      </c>
      <c r="H74" s="4">
        <v>462</v>
      </c>
      <c r="I74" s="4">
        <f t="shared" si="9"/>
        <v>-462</v>
      </c>
      <c r="J74" s="5">
        <f t="shared" si="11"/>
        <v>-1</v>
      </c>
    </row>
    <row r="75" spans="1:10" ht="10.5" customHeight="1">
      <c r="A75" s="3"/>
      <c r="B75" s="11" t="s">
        <v>73</v>
      </c>
      <c r="C75" s="7">
        <f>SUM(C66:C74)</f>
        <v>11686.21</v>
      </c>
      <c r="D75" s="7">
        <f>SUM(D66:D74)</f>
        <v>28886</v>
      </c>
      <c r="E75" s="7">
        <f t="shared" si="8"/>
        <v>-17199.79</v>
      </c>
      <c r="F75" s="8">
        <f t="shared" si="10"/>
        <v>-0.5954368898428305</v>
      </c>
      <c r="G75" s="7">
        <f>SUM(G66:G74)</f>
        <v>11686.21</v>
      </c>
      <c r="H75" s="7">
        <f>SUM(H66:H74)</f>
        <v>28886</v>
      </c>
      <c r="I75" s="7">
        <f t="shared" si="9"/>
        <v>-17199.79</v>
      </c>
      <c r="J75" s="8">
        <f t="shared" si="11"/>
        <v>-0.5954368898428305</v>
      </c>
    </row>
    <row r="76" spans="1:10" ht="10.5" customHeight="1">
      <c r="A76" s="11"/>
      <c r="B76" s="22" t="s">
        <v>74</v>
      </c>
      <c r="C76" s="22"/>
      <c r="D76" s="22"/>
      <c r="E76" s="22"/>
      <c r="F76" s="22"/>
      <c r="G76" s="22"/>
      <c r="H76" s="22"/>
      <c r="I76" s="22"/>
      <c r="J76" s="22"/>
    </row>
    <row r="77" spans="1:10" ht="10.5" customHeight="1">
      <c r="A77" s="3"/>
      <c r="B77" s="15" t="s">
        <v>75</v>
      </c>
      <c r="C77" s="4">
        <v>7087.73</v>
      </c>
      <c r="D77" s="4">
        <v>2288</v>
      </c>
      <c r="E77" s="4">
        <f t="shared" ref="E77:E87" si="12">(C77 - D77)</f>
        <v>4799.7299999999996</v>
      </c>
      <c r="F77" s="5">
        <f t="shared" ref="F77:F87" si="13">((C77 - D77) / IF((D77 &lt; 0), (D77 * (-1)), D77))</f>
        <v>2.0977840909090908</v>
      </c>
      <c r="G77" s="4">
        <v>7087.73</v>
      </c>
      <c r="H77" s="4">
        <v>2288</v>
      </c>
      <c r="I77" s="4">
        <f t="shared" ref="I77:I87" si="14">(G77 - H77)</f>
        <v>4799.7299999999996</v>
      </c>
      <c r="J77" s="5">
        <f t="shared" ref="J77:J87" si="15">((G77 - H77) / IF((H77 &lt; 0), (H77 * (-1)), H77))</f>
        <v>2.0977840909090908</v>
      </c>
    </row>
    <row r="78" spans="1:10" ht="10.5" customHeight="1">
      <c r="A78" s="3"/>
      <c r="B78" s="15" t="s">
        <v>76</v>
      </c>
      <c r="C78" s="4">
        <v>922.15</v>
      </c>
      <c r="D78" s="4">
        <v>3894</v>
      </c>
      <c r="E78" s="4">
        <f t="shared" si="12"/>
        <v>-2971.85</v>
      </c>
      <c r="F78" s="5">
        <f t="shared" si="13"/>
        <v>-0.76318695428864913</v>
      </c>
      <c r="G78" s="4">
        <v>922.15</v>
      </c>
      <c r="H78" s="4">
        <v>3894</v>
      </c>
      <c r="I78" s="4">
        <f t="shared" si="14"/>
        <v>-2971.85</v>
      </c>
      <c r="J78" s="5">
        <f t="shared" si="15"/>
        <v>-0.76318695428864913</v>
      </c>
    </row>
    <row r="79" spans="1:10" ht="10.5" customHeight="1">
      <c r="A79" s="3"/>
      <c r="B79" s="15" t="s">
        <v>77</v>
      </c>
      <c r="C79" s="4">
        <v>0</v>
      </c>
      <c r="D79" s="4">
        <v>688</v>
      </c>
      <c r="E79" s="4">
        <f t="shared" si="12"/>
        <v>-688</v>
      </c>
      <c r="F79" s="5">
        <f t="shared" si="13"/>
        <v>-1</v>
      </c>
      <c r="G79" s="4">
        <v>0</v>
      </c>
      <c r="H79" s="4">
        <v>688</v>
      </c>
      <c r="I79" s="4">
        <f t="shared" si="14"/>
        <v>-688</v>
      </c>
      <c r="J79" s="5">
        <f t="shared" si="15"/>
        <v>-1</v>
      </c>
    </row>
    <row r="80" spans="1:10" ht="10.5" customHeight="1">
      <c r="A80" s="3"/>
      <c r="B80" s="15" t="s">
        <v>78</v>
      </c>
      <c r="C80" s="4">
        <v>2150</v>
      </c>
      <c r="D80" s="4">
        <v>734</v>
      </c>
      <c r="E80" s="4">
        <f t="shared" si="12"/>
        <v>1416</v>
      </c>
      <c r="F80" s="5">
        <f t="shared" si="13"/>
        <v>1.9291553133514987</v>
      </c>
      <c r="G80" s="4">
        <v>2150</v>
      </c>
      <c r="H80" s="4">
        <v>734</v>
      </c>
      <c r="I80" s="4">
        <f t="shared" si="14"/>
        <v>1416</v>
      </c>
      <c r="J80" s="5">
        <f t="shared" si="15"/>
        <v>1.9291553133514987</v>
      </c>
    </row>
    <row r="81" spans="1:10" ht="10.5" customHeight="1">
      <c r="A81" s="3"/>
      <c r="B81" s="15" t="s">
        <v>79</v>
      </c>
      <c r="C81" s="4">
        <v>2854.26</v>
      </c>
      <c r="D81" s="4">
        <v>2063</v>
      </c>
      <c r="E81" s="4">
        <f t="shared" si="12"/>
        <v>791.26000000000022</v>
      </c>
      <c r="F81" s="5">
        <f t="shared" si="13"/>
        <v>0.38354823073194388</v>
      </c>
      <c r="G81" s="4">
        <v>2854.26</v>
      </c>
      <c r="H81" s="4">
        <v>2063</v>
      </c>
      <c r="I81" s="4">
        <f t="shared" si="14"/>
        <v>791.26000000000022</v>
      </c>
      <c r="J81" s="5">
        <f t="shared" si="15"/>
        <v>0.38354823073194388</v>
      </c>
    </row>
    <row r="82" spans="1:10" ht="10.5" customHeight="1">
      <c r="A82" s="3"/>
      <c r="B82" s="15" t="s">
        <v>80</v>
      </c>
      <c r="C82" s="4">
        <v>1531.11</v>
      </c>
      <c r="D82" s="4">
        <v>2519</v>
      </c>
      <c r="E82" s="4">
        <f t="shared" si="12"/>
        <v>-987.8900000000001</v>
      </c>
      <c r="F82" s="5">
        <f t="shared" si="13"/>
        <v>-0.3921754664549425</v>
      </c>
      <c r="G82" s="4">
        <v>1531.11</v>
      </c>
      <c r="H82" s="4">
        <v>2519</v>
      </c>
      <c r="I82" s="4">
        <f t="shared" si="14"/>
        <v>-987.8900000000001</v>
      </c>
      <c r="J82" s="5">
        <f t="shared" si="15"/>
        <v>-0.3921754664549425</v>
      </c>
    </row>
    <row r="83" spans="1:10" ht="10.5" customHeight="1">
      <c r="A83" s="3"/>
      <c r="B83" s="15" t="s">
        <v>81</v>
      </c>
      <c r="C83" s="4">
        <v>412.56</v>
      </c>
      <c r="D83" s="4">
        <v>484</v>
      </c>
      <c r="E83" s="4">
        <f t="shared" si="12"/>
        <v>-71.44</v>
      </c>
      <c r="F83" s="5">
        <f t="shared" si="13"/>
        <v>-0.14760330578512396</v>
      </c>
      <c r="G83" s="4">
        <v>412.56</v>
      </c>
      <c r="H83" s="4">
        <v>484</v>
      </c>
      <c r="I83" s="4">
        <f t="shared" si="14"/>
        <v>-71.44</v>
      </c>
      <c r="J83" s="5">
        <f t="shared" si="15"/>
        <v>-0.14760330578512396</v>
      </c>
    </row>
    <row r="84" spans="1:10" ht="10.5" customHeight="1">
      <c r="A84" s="3"/>
      <c r="B84" s="15" t="s">
        <v>82</v>
      </c>
      <c r="C84" s="4">
        <v>460.58</v>
      </c>
      <c r="D84" s="4">
        <v>484</v>
      </c>
      <c r="E84" s="4">
        <f t="shared" si="12"/>
        <v>-23.420000000000016</v>
      </c>
      <c r="F84" s="5">
        <f t="shared" si="13"/>
        <v>-4.8388429752066149E-2</v>
      </c>
      <c r="G84" s="4">
        <v>460.58</v>
      </c>
      <c r="H84" s="4">
        <v>484</v>
      </c>
      <c r="I84" s="4">
        <f t="shared" si="14"/>
        <v>-23.420000000000016</v>
      </c>
      <c r="J84" s="5">
        <f t="shared" si="15"/>
        <v>-4.8388429752066149E-2</v>
      </c>
    </row>
    <row r="85" spans="1:10" ht="10.5" customHeight="1">
      <c r="A85" s="3"/>
      <c r="B85" s="15" t="s">
        <v>83</v>
      </c>
      <c r="C85" s="4">
        <v>0</v>
      </c>
      <c r="D85" s="4">
        <v>275</v>
      </c>
      <c r="E85" s="4">
        <f t="shared" si="12"/>
        <v>-275</v>
      </c>
      <c r="F85" s="5">
        <f t="shared" si="13"/>
        <v>-1</v>
      </c>
      <c r="G85" s="4">
        <v>0</v>
      </c>
      <c r="H85" s="4">
        <v>275</v>
      </c>
      <c r="I85" s="4">
        <f t="shared" si="14"/>
        <v>-275</v>
      </c>
      <c r="J85" s="5">
        <f t="shared" si="15"/>
        <v>-1</v>
      </c>
    </row>
    <row r="86" spans="1:10" ht="10.5" customHeight="1">
      <c r="A86" s="3"/>
      <c r="B86" s="15" t="s">
        <v>84</v>
      </c>
      <c r="C86" s="4">
        <v>0</v>
      </c>
      <c r="D86" s="4">
        <v>138</v>
      </c>
      <c r="E86" s="4">
        <f t="shared" si="12"/>
        <v>-138</v>
      </c>
      <c r="F86" s="5">
        <f t="shared" si="13"/>
        <v>-1</v>
      </c>
      <c r="G86" s="4">
        <v>0</v>
      </c>
      <c r="H86" s="4">
        <v>138</v>
      </c>
      <c r="I86" s="4">
        <f t="shared" si="14"/>
        <v>-138</v>
      </c>
      <c r="J86" s="5">
        <f t="shared" si="15"/>
        <v>-1</v>
      </c>
    </row>
    <row r="87" spans="1:10" ht="10.5" customHeight="1">
      <c r="A87" s="3"/>
      <c r="B87" s="11" t="s">
        <v>85</v>
      </c>
      <c r="C87" s="7">
        <f>SUM(C77:C86)</f>
        <v>15418.39</v>
      </c>
      <c r="D87" s="7">
        <f>SUM(D77:D86)</f>
        <v>13567</v>
      </c>
      <c r="E87" s="7">
        <f t="shared" si="12"/>
        <v>1851.3899999999994</v>
      </c>
      <c r="F87" s="8">
        <f t="shared" si="13"/>
        <v>0.136462740473207</v>
      </c>
      <c r="G87" s="7">
        <f>SUM(G77:G86)</f>
        <v>15418.39</v>
      </c>
      <c r="H87" s="7">
        <f>SUM(H77:H86)</f>
        <v>13567</v>
      </c>
      <c r="I87" s="7">
        <f t="shared" si="14"/>
        <v>1851.3899999999994</v>
      </c>
      <c r="J87" s="8">
        <f t="shared" si="15"/>
        <v>0.136462740473207</v>
      </c>
    </row>
    <row r="88" spans="1:10" ht="10.5" customHeight="1">
      <c r="A88" s="11"/>
      <c r="B88" s="22" t="s">
        <v>86</v>
      </c>
      <c r="C88" s="22"/>
      <c r="D88" s="22"/>
      <c r="E88" s="22"/>
      <c r="F88" s="22"/>
      <c r="G88" s="22"/>
      <c r="H88" s="22"/>
      <c r="I88" s="22"/>
      <c r="J88" s="22"/>
    </row>
    <row r="89" spans="1:10" ht="10.5" customHeight="1">
      <c r="A89" s="3"/>
      <c r="B89" s="15" t="s">
        <v>87</v>
      </c>
      <c r="C89" s="4">
        <v>35877.75</v>
      </c>
      <c r="D89" s="4">
        <v>2288</v>
      </c>
      <c r="E89" s="4">
        <f t="shared" ref="E89:E100" si="16">(C89 - D89)</f>
        <v>33589.75</v>
      </c>
      <c r="F89" s="5">
        <f t="shared" ref="F89:F98" si="17">((C89 - D89) / IF((D89 &lt; 0), (D89 * (-1)), D89))</f>
        <v>14.68083479020979</v>
      </c>
      <c r="G89" s="4">
        <v>35877.75</v>
      </c>
      <c r="H89" s="4">
        <v>2288</v>
      </c>
      <c r="I89" s="4">
        <f t="shared" ref="I89:I100" si="18">(G89 - H89)</f>
        <v>33589.75</v>
      </c>
      <c r="J89" s="5">
        <f t="shared" ref="J89:J98" si="19">((G89 - H89) / IF((H89 &lt; 0), (H89 * (-1)), H89))</f>
        <v>14.68083479020979</v>
      </c>
    </row>
    <row r="90" spans="1:10" ht="10.5" customHeight="1">
      <c r="A90" s="3"/>
      <c r="B90" s="15" t="s">
        <v>88</v>
      </c>
      <c r="C90" s="4">
        <v>0</v>
      </c>
      <c r="D90" s="4">
        <v>3894</v>
      </c>
      <c r="E90" s="4">
        <f t="shared" si="16"/>
        <v>-3894</v>
      </c>
      <c r="F90" s="5">
        <f t="shared" si="17"/>
        <v>-1</v>
      </c>
      <c r="G90" s="4">
        <v>0</v>
      </c>
      <c r="H90" s="4">
        <v>3894</v>
      </c>
      <c r="I90" s="4">
        <f t="shared" si="18"/>
        <v>-3894</v>
      </c>
      <c r="J90" s="5">
        <f t="shared" si="19"/>
        <v>-1</v>
      </c>
    </row>
    <row r="91" spans="1:10" ht="10.5" customHeight="1">
      <c r="A91" s="3"/>
      <c r="B91" s="15" t="s">
        <v>89</v>
      </c>
      <c r="C91" s="4">
        <v>0</v>
      </c>
      <c r="D91" s="4">
        <v>688</v>
      </c>
      <c r="E91" s="4">
        <f t="shared" si="16"/>
        <v>-688</v>
      </c>
      <c r="F91" s="5">
        <f t="shared" si="17"/>
        <v>-1</v>
      </c>
      <c r="G91" s="4">
        <v>0</v>
      </c>
      <c r="H91" s="4">
        <v>688</v>
      </c>
      <c r="I91" s="4">
        <f t="shared" si="18"/>
        <v>-688</v>
      </c>
      <c r="J91" s="5">
        <f t="shared" si="19"/>
        <v>-1</v>
      </c>
    </row>
    <row r="92" spans="1:10" ht="10.5" customHeight="1">
      <c r="A92" s="3"/>
      <c r="B92" s="15" t="s">
        <v>90</v>
      </c>
      <c r="C92" s="4">
        <v>400</v>
      </c>
      <c r="D92" s="4">
        <v>734</v>
      </c>
      <c r="E92" s="4">
        <f t="shared" si="16"/>
        <v>-334</v>
      </c>
      <c r="F92" s="5">
        <f t="shared" si="17"/>
        <v>-0.45504087193460491</v>
      </c>
      <c r="G92" s="4">
        <v>400</v>
      </c>
      <c r="H92" s="4">
        <v>734</v>
      </c>
      <c r="I92" s="4">
        <f t="shared" si="18"/>
        <v>-334</v>
      </c>
      <c r="J92" s="5">
        <f t="shared" si="19"/>
        <v>-0.45504087193460491</v>
      </c>
    </row>
    <row r="93" spans="1:10" ht="10.5" customHeight="1">
      <c r="A93" s="3"/>
      <c r="B93" s="15" t="s">
        <v>91</v>
      </c>
      <c r="C93" s="4">
        <v>0</v>
      </c>
      <c r="D93" s="4">
        <v>2063</v>
      </c>
      <c r="E93" s="4">
        <f t="shared" si="16"/>
        <v>-2063</v>
      </c>
      <c r="F93" s="5">
        <f t="shared" si="17"/>
        <v>-1</v>
      </c>
      <c r="G93" s="4">
        <v>0</v>
      </c>
      <c r="H93" s="4">
        <v>2063</v>
      </c>
      <c r="I93" s="4">
        <f t="shared" si="18"/>
        <v>-2063</v>
      </c>
      <c r="J93" s="5">
        <f t="shared" si="19"/>
        <v>-1</v>
      </c>
    </row>
    <row r="94" spans="1:10" ht="10.5" customHeight="1">
      <c r="A94" s="3"/>
      <c r="B94" s="15" t="s">
        <v>92</v>
      </c>
      <c r="C94" s="4">
        <v>1498.56</v>
      </c>
      <c r="D94" s="4">
        <v>2519</v>
      </c>
      <c r="E94" s="4">
        <f t="shared" si="16"/>
        <v>-1020.44</v>
      </c>
      <c r="F94" s="5">
        <f t="shared" si="17"/>
        <v>-0.40509726081778485</v>
      </c>
      <c r="G94" s="4">
        <v>1498.56</v>
      </c>
      <c r="H94" s="4">
        <v>2519</v>
      </c>
      <c r="I94" s="4">
        <f t="shared" si="18"/>
        <v>-1020.44</v>
      </c>
      <c r="J94" s="5">
        <f t="shared" si="19"/>
        <v>-0.40509726081778485</v>
      </c>
    </row>
    <row r="95" spans="1:10" ht="10.5" customHeight="1">
      <c r="A95" s="3"/>
      <c r="B95" s="15" t="s">
        <v>93</v>
      </c>
      <c r="C95" s="4">
        <v>194.26</v>
      </c>
      <c r="D95" s="4">
        <v>484</v>
      </c>
      <c r="E95" s="4">
        <f t="shared" si="16"/>
        <v>-289.74</v>
      </c>
      <c r="F95" s="5">
        <f t="shared" si="17"/>
        <v>-0.59863636363636363</v>
      </c>
      <c r="G95" s="4">
        <v>194.26</v>
      </c>
      <c r="H95" s="4">
        <v>484</v>
      </c>
      <c r="I95" s="4">
        <f t="shared" si="18"/>
        <v>-289.74</v>
      </c>
      <c r="J95" s="5">
        <f t="shared" si="19"/>
        <v>-0.59863636363636363</v>
      </c>
    </row>
    <row r="96" spans="1:10" ht="10.5" customHeight="1">
      <c r="A96" s="3"/>
      <c r="B96" s="15" t="s">
        <v>94</v>
      </c>
      <c r="C96" s="4">
        <v>155.38</v>
      </c>
      <c r="D96" s="4">
        <v>484</v>
      </c>
      <c r="E96" s="4">
        <f t="shared" si="16"/>
        <v>-328.62</v>
      </c>
      <c r="F96" s="5">
        <f t="shared" si="17"/>
        <v>-0.6789669421487603</v>
      </c>
      <c r="G96" s="4">
        <v>155.38</v>
      </c>
      <c r="H96" s="4">
        <v>484</v>
      </c>
      <c r="I96" s="4">
        <f t="shared" si="18"/>
        <v>-328.62</v>
      </c>
      <c r="J96" s="5">
        <f t="shared" si="19"/>
        <v>-0.6789669421487603</v>
      </c>
    </row>
    <row r="97" spans="1:10" ht="10.5" customHeight="1">
      <c r="A97" s="3"/>
      <c r="B97" s="15" t="s">
        <v>95</v>
      </c>
      <c r="C97" s="4">
        <v>0</v>
      </c>
      <c r="D97" s="4">
        <v>275</v>
      </c>
      <c r="E97" s="4">
        <f t="shared" si="16"/>
        <v>-275</v>
      </c>
      <c r="F97" s="5">
        <f t="shared" si="17"/>
        <v>-1</v>
      </c>
      <c r="G97" s="4">
        <v>0</v>
      </c>
      <c r="H97" s="4">
        <v>275</v>
      </c>
      <c r="I97" s="4">
        <f t="shared" si="18"/>
        <v>-275</v>
      </c>
      <c r="J97" s="5">
        <f t="shared" si="19"/>
        <v>-1</v>
      </c>
    </row>
    <row r="98" spans="1:10" ht="10.5" customHeight="1">
      <c r="A98" s="3"/>
      <c r="B98" s="15" t="s">
        <v>96</v>
      </c>
      <c r="C98" s="4">
        <v>0</v>
      </c>
      <c r="D98" s="4">
        <v>138</v>
      </c>
      <c r="E98" s="4">
        <f t="shared" si="16"/>
        <v>-138</v>
      </c>
      <c r="F98" s="5">
        <f t="shared" si="17"/>
        <v>-1</v>
      </c>
      <c r="G98" s="4">
        <v>0</v>
      </c>
      <c r="H98" s="4">
        <v>138</v>
      </c>
      <c r="I98" s="4">
        <f t="shared" si="18"/>
        <v>-138</v>
      </c>
      <c r="J98" s="5">
        <f t="shared" si="19"/>
        <v>-1</v>
      </c>
    </row>
    <row r="99" spans="1:10" ht="10.5" customHeight="1">
      <c r="A99" s="3"/>
      <c r="B99" s="15" t="s">
        <v>97</v>
      </c>
      <c r="C99" s="4">
        <v>5.43</v>
      </c>
      <c r="D99" s="4">
        <v>0</v>
      </c>
      <c r="E99" s="4">
        <f t="shared" si="16"/>
        <v>5.43</v>
      </c>
      <c r="F99" s="5">
        <f>0</f>
        <v>0</v>
      </c>
      <c r="G99" s="4">
        <v>5.43</v>
      </c>
      <c r="H99" s="4">
        <v>0</v>
      </c>
      <c r="I99" s="4">
        <f t="shared" si="18"/>
        <v>5.43</v>
      </c>
      <c r="J99" s="5">
        <f>0</f>
        <v>0</v>
      </c>
    </row>
    <row r="100" spans="1:10" ht="10.5" customHeight="1">
      <c r="A100" s="3"/>
      <c r="B100" s="11" t="s">
        <v>98</v>
      </c>
      <c r="C100" s="7">
        <f>SUM(C89:C99)</f>
        <v>38131.379999999997</v>
      </c>
      <c r="D100" s="7">
        <f>SUM(D89:D99)</f>
        <v>13567</v>
      </c>
      <c r="E100" s="7">
        <f t="shared" si="16"/>
        <v>24564.379999999997</v>
      </c>
      <c r="F100" s="8">
        <f>((C100 - D100) / IF((D100 &lt; 0), (D100 * (-1)), D100))</f>
        <v>1.8105977740104664</v>
      </c>
      <c r="G100" s="7">
        <f>SUM(G89:G99)</f>
        <v>38131.379999999997</v>
      </c>
      <c r="H100" s="7">
        <f>SUM(H89:H99)</f>
        <v>13567</v>
      </c>
      <c r="I100" s="7">
        <f t="shared" si="18"/>
        <v>24564.379999999997</v>
      </c>
      <c r="J100" s="8">
        <f>((G100 - H100) / IF((H100 &lt; 0), (H100 * (-1)), H100))</f>
        <v>1.8105977740104664</v>
      </c>
    </row>
    <row r="101" spans="1:10" ht="10.5" customHeight="1">
      <c r="A101" s="11"/>
      <c r="B101" s="22" t="s">
        <v>99</v>
      </c>
      <c r="C101" s="22"/>
      <c r="D101" s="22"/>
      <c r="E101" s="22"/>
      <c r="F101" s="22"/>
      <c r="G101" s="22"/>
      <c r="H101" s="22"/>
      <c r="I101" s="22"/>
      <c r="J101" s="22"/>
    </row>
    <row r="102" spans="1:10" ht="10.5" customHeight="1">
      <c r="A102" s="3"/>
      <c r="B102" s="15" t="s">
        <v>100</v>
      </c>
      <c r="C102" s="4">
        <v>3178</v>
      </c>
      <c r="D102" s="4">
        <v>0</v>
      </c>
      <c r="E102" s="4">
        <f t="shared" ref="E102:E110" si="20">(C102 - D102)</f>
        <v>3178</v>
      </c>
      <c r="F102" s="5">
        <f>0</f>
        <v>0</v>
      </c>
      <c r="G102" s="4">
        <v>3178</v>
      </c>
      <c r="H102" s="4">
        <v>0</v>
      </c>
      <c r="I102" s="4">
        <f t="shared" ref="I102:I110" si="21">(G102 - H102)</f>
        <v>3178</v>
      </c>
      <c r="J102" s="5">
        <f>0</f>
        <v>0</v>
      </c>
    </row>
    <row r="103" spans="1:10" ht="10.5" customHeight="1">
      <c r="A103" s="3"/>
      <c r="B103" s="15" t="s">
        <v>101</v>
      </c>
      <c r="C103" s="4">
        <v>1326.13</v>
      </c>
      <c r="D103" s="4">
        <v>1144</v>
      </c>
      <c r="E103" s="4">
        <f t="shared" si="20"/>
        <v>182.13000000000011</v>
      </c>
      <c r="F103" s="5">
        <f t="shared" ref="F103:F108" si="22">((C103 - D103) / IF((D103 &lt; 0), (D103 * (-1)), D103))</f>
        <v>0.15920454545454554</v>
      </c>
      <c r="G103" s="4">
        <v>1326.13</v>
      </c>
      <c r="H103" s="4">
        <v>1144</v>
      </c>
      <c r="I103" s="4">
        <f t="shared" si="21"/>
        <v>182.13000000000011</v>
      </c>
      <c r="J103" s="5">
        <f t="shared" ref="J103:J108" si="23">((G103 - H103) / IF((H103 &lt; 0), (H103 * (-1)), H103))</f>
        <v>0.15920454545454554</v>
      </c>
    </row>
    <row r="104" spans="1:10" ht="10.5" customHeight="1">
      <c r="A104" s="3"/>
      <c r="B104" s="15" t="s">
        <v>102</v>
      </c>
      <c r="C104" s="4">
        <v>0</v>
      </c>
      <c r="D104" s="4">
        <v>1375</v>
      </c>
      <c r="E104" s="4">
        <f t="shared" si="20"/>
        <v>-1375</v>
      </c>
      <c r="F104" s="5">
        <f t="shared" si="22"/>
        <v>-1</v>
      </c>
      <c r="G104" s="4">
        <v>0</v>
      </c>
      <c r="H104" s="4">
        <v>1375</v>
      </c>
      <c r="I104" s="4">
        <f t="shared" si="21"/>
        <v>-1375</v>
      </c>
      <c r="J104" s="5">
        <f t="shared" si="23"/>
        <v>-1</v>
      </c>
    </row>
    <row r="105" spans="1:10" ht="10.5" customHeight="1">
      <c r="A105" s="3"/>
      <c r="B105" s="15" t="s">
        <v>103</v>
      </c>
      <c r="C105" s="4">
        <v>4983.3</v>
      </c>
      <c r="D105" s="4">
        <v>14663</v>
      </c>
      <c r="E105" s="4">
        <f t="shared" si="20"/>
        <v>-9679.7000000000007</v>
      </c>
      <c r="F105" s="5">
        <f t="shared" si="22"/>
        <v>-0.66014458159994549</v>
      </c>
      <c r="G105" s="4">
        <v>4983.3</v>
      </c>
      <c r="H105" s="4">
        <v>14663</v>
      </c>
      <c r="I105" s="4">
        <f t="shared" si="21"/>
        <v>-9679.7000000000007</v>
      </c>
      <c r="J105" s="5">
        <f t="shared" si="23"/>
        <v>-0.66014458159994549</v>
      </c>
    </row>
    <row r="106" spans="1:10" ht="10.5" customHeight="1">
      <c r="A106" s="3"/>
      <c r="B106" s="15" t="s">
        <v>104</v>
      </c>
      <c r="C106" s="4">
        <v>0</v>
      </c>
      <c r="D106" s="4">
        <v>594</v>
      </c>
      <c r="E106" s="4">
        <f t="shared" si="20"/>
        <v>-594</v>
      </c>
      <c r="F106" s="5">
        <f t="shared" si="22"/>
        <v>-1</v>
      </c>
      <c r="G106" s="4">
        <v>0</v>
      </c>
      <c r="H106" s="4">
        <v>594</v>
      </c>
      <c r="I106" s="4">
        <f t="shared" si="21"/>
        <v>-594</v>
      </c>
      <c r="J106" s="5">
        <f t="shared" si="23"/>
        <v>-1</v>
      </c>
    </row>
    <row r="107" spans="1:10" ht="10.5" customHeight="1">
      <c r="A107" s="3"/>
      <c r="B107" s="15" t="s">
        <v>105</v>
      </c>
      <c r="C107" s="4">
        <v>0</v>
      </c>
      <c r="D107" s="4">
        <v>1375</v>
      </c>
      <c r="E107" s="4">
        <f t="shared" si="20"/>
        <v>-1375</v>
      </c>
      <c r="F107" s="5">
        <f t="shared" si="22"/>
        <v>-1</v>
      </c>
      <c r="G107" s="4">
        <v>0</v>
      </c>
      <c r="H107" s="4">
        <v>1375</v>
      </c>
      <c r="I107" s="4">
        <f t="shared" si="21"/>
        <v>-1375</v>
      </c>
      <c r="J107" s="5">
        <f t="shared" si="23"/>
        <v>-1</v>
      </c>
    </row>
    <row r="108" spans="1:10" ht="10.5" customHeight="1">
      <c r="A108" s="3"/>
      <c r="B108" s="15" t="s">
        <v>106</v>
      </c>
      <c r="C108" s="4">
        <v>0</v>
      </c>
      <c r="D108" s="4">
        <v>913</v>
      </c>
      <c r="E108" s="4">
        <f t="shared" si="20"/>
        <v>-913</v>
      </c>
      <c r="F108" s="5">
        <f t="shared" si="22"/>
        <v>-1</v>
      </c>
      <c r="G108" s="4">
        <v>0</v>
      </c>
      <c r="H108" s="4">
        <v>913</v>
      </c>
      <c r="I108" s="4">
        <f t="shared" si="21"/>
        <v>-913</v>
      </c>
      <c r="J108" s="5">
        <f t="shared" si="23"/>
        <v>-1</v>
      </c>
    </row>
    <row r="109" spans="1:10" ht="10.5" customHeight="1">
      <c r="A109" s="3"/>
      <c r="B109" s="15" t="s">
        <v>107</v>
      </c>
      <c r="C109" s="4">
        <v>230</v>
      </c>
      <c r="D109" s="4">
        <v>0</v>
      </c>
      <c r="E109" s="4">
        <f t="shared" si="20"/>
        <v>230</v>
      </c>
      <c r="F109" s="5">
        <f>0</f>
        <v>0</v>
      </c>
      <c r="G109" s="4">
        <v>230</v>
      </c>
      <c r="H109" s="4">
        <v>0</v>
      </c>
      <c r="I109" s="4">
        <f t="shared" si="21"/>
        <v>230</v>
      </c>
      <c r="J109" s="5">
        <f>0</f>
        <v>0</v>
      </c>
    </row>
    <row r="110" spans="1:10" ht="10.5" customHeight="1">
      <c r="A110" s="3"/>
      <c r="B110" s="11" t="s">
        <v>108</v>
      </c>
      <c r="C110" s="7">
        <f>SUM(C102:C109)</f>
        <v>9717.43</v>
      </c>
      <c r="D110" s="7">
        <f>SUM(D102:D109)</f>
        <v>20064</v>
      </c>
      <c r="E110" s="7">
        <f t="shared" si="20"/>
        <v>-10346.57</v>
      </c>
      <c r="F110" s="8">
        <f>((C110 - D110) / IF((D110 &lt; 0), (D110 * (-1)), D110))</f>
        <v>-0.51567832934609248</v>
      </c>
      <c r="G110" s="7">
        <f>SUM(G102:G109)</f>
        <v>9717.43</v>
      </c>
      <c r="H110" s="7">
        <f>SUM(H102:H109)</f>
        <v>20064</v>
      </c>
      <c r="I110" s="7">
        <f t="shared" si="21"/>
        <v>-10346.57</v>
      </c>
      <c r="J110" s="8">
        <f>((G110 - H110) / IF((H110 &lt; 0), (H110 * (-1)), H110))</f>
        <v>-0.51567832934609248</v>
      </c>
    </row>
    <row r="111" spans="1:10" ht="10.5" customHeight="1">
      <c r="A111" s="11"/>
      <c r="B111" s="22" t="s">
        <v>109</v>
      </c>
      <c r="C111" s="22"/>
      <c r="D111" s="22"/>
      <c r="E111" s="22"/>
      <c r="F111" s="22"/>
      <c r="G111" s="22"/>
      <c r="H111" s="22"/>
      <c r="I111" s="22"/>
      <c r="J111" s="22"/>
    </row>
    <row r="112" spans="1:10" ht="10.5" customHeight="1">
      <c r="A112" s="3"/>
      <c r="B112" s="15" t="s">
        <v>110</v>
      </c>
      <c r="C112" s="4">
        <v>60</v>
      </c>
      <c r="D112" s="4">
        <v>462</v>
      </c>
      <c r="E112" s="4">
        <f t="shared" ref="E112:E122" si="24">(C112 - D112)</f>
        <v>-402</v>
      </c>
      <c r="F112" s="5">
        <f t="shared" ref="F112:F122" si="25">((C112 - D112) / IF((D112 &lt; 0), (D112 * (-1)), D112))</f>
        <v>-0.87012987012987009</v>
      </c>
      <c r="G112" s="4">
        <v>60</v>
      </c>
      <c r="H112" s="4">
        <v>462</v>
      </c>
      <c r="I112" s="4">
        <f t="shared" ref="I112:I122" si="26">(G112 - H112)</f>
        <v>-402</v>
      </c>
      <c r="J112" s="5">
        <f t="shared" ref="J112:J122" si="27">((G112 - H112) / IF((H112 &lt; 0), (H112 * (-1)), H112))</f>
        <v>-0.87012987012987009</v>
      </c>
    </row>
    <row r="113" spans="1:10" ht="10.5" customHeight="1">
      <c r="A113" s="3"/>
      <c r="B113" s="15" t="s">
        <v>111</v>
      </c>
      <c r="C113" s="4">
        <v>12156</v>
      </c>
      <c r="D113" s="4">
        <v>11319</v>
      </c>
      <c r="E113" s="4">
        <f t="shared" si="24"/>
        <v>837</v>
      </c>
      <c r="F113" s="5">
        <f t="shared" si="25"/>
        <v>7.3946461701563743E-2</v>
      </c>
      <c r="G113" s="4">
        <v>12156</v>
      </c>
      <c r="H113" s="4">
        <v>11319</v>
      </c>
      <c r="I113" s="4">
        <f t="shared" si="26"/>
        <v>837</v>
      </c>
      <c r="J113" s="5">
        <f t="shared" si="27"/>
        <v>7.3946461701563743E-2</v>
      </c>
    </row>
    <row r="114" spans="1:10" ht="10.5" customHeight="1">
      <c r="A114" s="3"/>
      <c r="B114" s="15" t="s">
        <v>112</v>
      </c>
      <c r="C114" s="4">
        <v>3625</v>
      </c>
      <c r="D114" s="4">
        <v>3443</v>
      </c>
      <c r="E114" s="4">
        <f t="shared" si="24"/>
        <v>182</v>
      </c>
      <c r="F114" s="5">
        <f t="shared" si="25"/>
        <v>5.28608771420273E-2</v>
      </c>
      <c r="G114" s="4">
        <v>3625</v>
      </c>
      <c r="H114" s="4">
        <v>3443</v>
      </c>
      <c r="I114" s="4">
        <f t="shared" si="26"/>
        <v>182</v>
      </c>
      <c r="J114" s="5">
        <f t="shared" si="27"/>
        <v>5.28608771420273E-2</v>
      </c>
    </row>
    <row r="115" spans="1:10" ht="10.5" customHeight="1">
      <c r="A115" s="3"/>
      <c r="B115" s="15" t="s">
        <v>113</v>
      </c>
      <c r="C115" s="4">
        <v>1455</v>
      </c>
      <c r="D115" s="4">
        <v>88</v>
      </c>
      <c r="E115" s="4">
        <f t="shared" si="24"/>
        <v>1367</v>
      </c>
      <c r="F115" s="5">
        <f t="shared" si="25"/>
        <v>15.534090909090908</v>
      </c>
      <c r="G115" s="4">
        <v>1455</v>
      </c>
      <c r="H115" s="4">
        <v>88</v>
      </c>
      <c r="I115" s="4">
        <f t="shared" si="26"/>
        <v>1367</v>
      </c>
      <c r="J115" s="5">
        <f t="shared" si="27"/>
        <v>15.534090909090908</v>
      </c>
    </row>
    <row r="116" spans="1:10" ht="10.5" customHeight="1">
      <c r="A116" s="3"/>
      <c r="B116" s="15" t="s">
        <v>114</v>
      </c>
      <c r="C116" s="4">
        <v>3648</v>
      </c>
      <c r="D116" s="4">
        <v>913</v>
      </c>
      <c r="E116" s="4">
        <f t="shared" si="24"/>
        <v>2735</v>
      </c>
      <c r="F116" s="5">
        <f t="shared" si="25"/>
        <v>2.9956188389923328</v>
      </c>
      <c r="G116" s="4">
        <v>3648</v>
      </c>
      <c r="H116" s="4">
        <v>913</v>
      </c>
      <c r="I116" s="4">
        <f t="shared" si="26"/>
        <v>2735</v>
      </c>
      <c r="J116" s="5">
        <f t="shared" si="27"/>
        <v>2.9956188389923328</v>
      </c>
    </row>
    <row r="117" spans="1:10" ht="10.5" customHeight="1">
      <c r="A117" s="3"/>
      <c r="B117" s="15" t="s">
        <v>115</v>
      </c>
      <c r="C117" s="4">
        <v>5950</v>
      </c>
      <c r="D117" s="4">
        <v>913</v>
      </c>
      <c r="E117" s="4">
        <f t="shared" si="24"/>
        <v>5037</v>
      </c>
      <c r="F117" s="5">
        <f t="shared" si="25"/>
        <v>5.5169769989047097</v>
      </c>
      <c r="G117" s="4">
        <v>5950</v>
      </c>
      <c r="H117" s="4">
        <v>913</v>
      </c>
      <c r="I117" s="4">
        <f t="shared" si="26"/>
        <v>5037</v>
      </c>
      <c r="J117" s="5">
        <f t="shared" si="27"/>
        <v>5.5169769989047097</v>
      </c>
    </row>
    <row r="118" spans="1:10" ht="10.5" customHeight="1">
      <c r="A118" s="3"/>
      <c r="B118" s="15" t="s">
        <v>116</v>
      </c>
      <c r="C118" s="4">
        <v>5999.15</v>
      </c>
      <c r="D118" s="4">
        <v>5500</v>
      </c>
      <c r="E118" s="4">
        <f t="shared" si="24"/>
        <v>499.14999999999964</v>
      </c>
      <c r="F118" s="5">
        <f t="shared" si="25"/>
        <v>9.0754545454545393E-2</v>
      </c>
      <c r="G118" s="4">
        <v>5999.15</v>
      </c>
      <c r="H118" s="4">
        <v>5500</v>
      </c>
      <c r="I118" s="4">
        <f t="shared" si="26"/>
        <v>499.14999999999964</v>
      </c>
      <c r="J118" s="5">
        <f t="shared" si="27"/>
        <v>9.0754545454545393E-2</v>
      </c>
    </row>
    <row r="119" spans="1:10" ht="10.5" customHeight="1">
      <c r="A119" s="3"/>
      <c r="B119" s="15" t="s">
        <v>117</v>
      </c>
      <c r="C119" s="4">
        <v>0</v>
      </c>
      <c r="D119" s="4">
        <v>17875</v>
      </c>
      <c r="E119" s="4">
        <f t="shared" si="24"/>
        <v>-17875</v>
      </c>
      <c r="F119" s="5">
        <f t="shared" si="25"/>
        <v>-1</v>
      </c>
      <c r="G119" s="4">
        <v>0</v>
      </c>
      <c r="H119" s="4">
        <v>17875</v>
      </c>
      <c r="I119" s="4">
        <f t="shared" si="26"/>
        <v>-17875</v>
      </c>
      <c r="J119" s="5">
        <f t="shared" si="27"/>
        <v>-1</v>
      </c>
    </row>
    <row r="120" spans="1:10" ht="10.5" customHeight="1">
      <c r="A120" s="3"/>
      <c r="B120" s="15" t="s">
        <v>118</v>
      </c>
      <c r="C120" s="4">
        <v>0</v>
      </c>
      <c r="D120" s="4">
        <v>693</v>
      </c>
      <c r="E120" s="4">
        <f t="shared" si="24"/>
        <v>-693</v>
      </c>
      <c r="F120" s="5">
        <f t="shared" si="25"/>
        <v>-1</v>
      </c>
      <c r="G120" s="4">
        <v>0</v>
      </c>
      <c r="H120" s="4">
        <v>693</v>
      </c>
      <c r="I120" s="4">
        <f t="shared" si="26"/>
        <v>-693</v>
      </c>
      <c r="J120" s="5">
        <f t="shared" si="27"/>
        <v>-1</v>
      </c>
    </row>
    <row r="121" spans="1:10" ht="10.5" customHeight="1">
      <c r="A121" s="3"/>
      <c r="B121" s="15" t="s">
        <v>119</v>
      </c>
      <c r="C121" s="4">
        <v>6846</v>
      </c>
      <c r="D121" s="4">
        <v>5500</v>
      </c>
      <c r="E121" s="4">
        <f t="shared" si="24"/>
        <v>1346</v>
      </c>
      <c r="F121" s="5">
        <f t="shared" si="25"/>
        <v>0.24472727272727274</v>
      </c>
      <c r="G121" s="4">
        <v>6846</v>
      </c>
      <c r="H121" s="4">
        <v>5500</v>
      </c>
      <c r="I121" s="4">
        <f t="shared" si="26"/>
        <v>1346</v>
      </c>
      <c r="J121" s="5">
        <f t="shared" si="27"/>
        <v>0.24472727272727274</v>
      </c>
    </row>
    <row r="122" spans="1:10" ht="10.5" customHeight="1">
      <c r="A122" s="3"/>
      <c r="B122" s="11" t="s">
        <v>120</v>
      </c>
      <c r="C122" s="7">
        <f>SUM(C112:C121)</f>
        <v>39739.15</v>
      </c>
      <c r="D122" s="7">
        <f>SUM(D112:D121)</f>
        <v>46706</v>
      </c>
      <c r="E122" s="7">
        <f t="shared" si="24"/>
        <v>-6966.8499999999985</v>
      </c>
      <c r="F122" s="8">
        <f t="shared" si="25"/>
        <v>-0.14916391898257181</v>
      </c>
      <c r="G122" s="7">
        <f>SUM(G112:G121)</f>
        <v>39739.15</v>
      </c>
      <c r="H122" s="7">
        <f>SUM(H112:H121)</f>
        <v>46706</v>
      </c>
      <c r="I122" s="7">
        <f t="shared" si="26"/>
        <v>-6966.8499999999985</v>
      </c>
      <c r="J122" s="8">
        <f t="shared" si="27"/>
        <v>-0.14916391898257181</v>
      </c>
    </row>
    <row r="123" spans="1:10" ht="10.5" customHeight="1">
      <c r="A123" s="11"/>
      <c r="B123" s="22" t="s">
        <v>121</v>
      </c>
      <c r="C123" s="22"/>
      <c r="D123" s="22"/>
      <c r="E123" s="22"/>
      <c r="F123" s="22"/>
      <c r="G123" s="22"/>
      <c r="H123" s="22"/>
      <c r="I123" s="22"/>
      <c r="J123" s="22"/>
    </row>
    <row r="124" spans="1:10" ht="10.5" customHeight="1">
      <c r="A124" s="3"/>
      <c r="B124" s="15" t="s">
        <v>122</v>
      </c>
      <c r="C124" s="4">
        <v>0</v>
      </c>
      <c r="D124" s="4">
        <v>462</v>
      </c>
      <c r="E124" s="4">
        <f t="shared" ref="E124:E133" si="28">(C124 - D124)</f>
        <v>-462</v>
      </c>
      <c r="F124" s="5">
        <f t="shared" ref="F124:F133" si="29">((C124 - D124) / IF((D124 &lt; 0), (D124 * (-1)), D124))</f>
        <v>-1</v>
      </c>
      <c r="G124" s="4">
        <v>0</v>
      </c>
      <c r="H124" s="4">
        <v>462</v>
      </c>
      <c r="I124" s="4">
        <f t="shared" ref="I124:I133" si="30">(G124 - H124)</f>
        <v>-462</v>
      </c>
      <c r="J124" s="5">
        <f t="shared" ref="J124:J133" si="31">((G124 - H124) / IF((H124 &lt; 0), (H124 * (-1)), H124))</f>
        <v>-1</v>
      </c>
    </row>
    <row r="125" spans="1:10" ht="10.5" customHeight="1">
      <c r="A125" s="3"/>
      <c r="B125" s="15" t="s">
        <v>123</v>
      </c>
      <c r="C125" s="4">
        <v>0</v>
      </c>
      <c r="D125" s="4">
        <v>1375</v>
      </c>
      <c r="E125" s="4">
        <f t="shared" si="28"/>
        <v>-1375</v>
      </c>
      <c r="F125" s="5">
        <f t="shared" si="29"/>
        <v>-1</v>
      </c>
      <c r="G125" s="4">
        <v>0</v>
      </c>
      <c r="H125" s="4">
        <v>1375</v>
      </c>
      <c r="I125" s="4">
        <f t="shared" si="30"/>
        <v>-1375</v>
      </c>
      <c r="J125" s="5">
        <f t="shared" si="31"/>
        <v>-1</v>
      </c>
    </row>
    <row r="126" spans="1:10" ht="10.5" customHeight="1">
      <c r="A126" s="3"/>
      <c r="B126" s="15" t="s">
        <v>124</v>
      </c>
      <c r="C126" s="4">
        <v>0</v>
      </c>
      <c r="D126" s="4">
        <v>462</v>
      </c>
      <c r="E126" s="4">
        <f t="shared" si="28"/>
        <v>-462</v>
      </c>
      <c r="F126" s="5">
        <f t="shared" si="29"/>
        <v>-1</v>
      </c>
      <c r="G126" s="4">
        <v>0</v>
      </c>
      <c r="H126" s="4">
        <v>462</v>
      </c>
      <c r="I126" s="4">
        <f t="shared" si="30"/>
        <v>-462</v>
      </c>
      <c r="J126" s="5">
        <f t="shared" si="31"/>
        <v>-1</v>
      </c>
    </row>
    <row r="127" spans="1:10" ht="10.5" customHeight="1">
      <c r="A127" s="3"/>
      <c r="B127" s="15" t="s">
        <v>125</v>
      </c>
      <c r="C127" s="4">
        <v>0</v>
      </c>
      <c r="D127" s="4">
        <v>693</v>
      </c>
      <c r="E127" s="4">
        <f t="shared" si="28"/>
        <v>-693</v>
      </c>
      <c r="F127" s="5">
        <f t="shared" si="29"/>
        <v>-1</v>
      </c>
      <c r="G127" s="4">
        <v>0</v>
      </c>
      <c r="H127" s="4">
        <v>693</v>
      </c>
      <c r="I127" s="4">
        <f t="shared" si="30"/>
        <v>-693</v>
      </c>
      <c r="J127" s="5">
        <f t="shared" si="31"/>
        <v>-1</v>
      </c>
    </row>
    <row r="128" spans="1:10" ht="10.5" customHeight="1">
      <c r="A128" s="3"/>
      <c r="B128" s="15" t="s">
        <v>126</v>
      </c>
      <c r="C128" s="4">
        <v>3224.4</v>
      </c>
      <c r="D128" s="4">
        <v>11649</v>
      </c>
      <c r="E128" s="4">
        <f t="shared" si="28"/>
        <v>-8424.6</v>
      </c>
      <c r="F128" s="5">
        <f t="shared" si="29"/>
        <v>-0.72320370847283033</v>
      </c>
      <c r="G128" s="4">
        <v>3224.4</v>
      </c>
      <c r="H128" s="4">
        <v>11649</v>
      </c>
      <c r="I128" s="4">
        <f t="shared" si="30"/>
        <v>-8424.6</v>
      </c>
      <c r="J128" s="5">
        <f t="shared" si="31"/>
        <v>-0.72320370847283033</v>
      </c>
    </row>
    <row r="129" spans="1:10" ht="10.5" customHeight="1">
      <c r="A129" s="3"/>
      <c r="B129" s="15" t="s">
        <v>127</v>
      </c>
      <c r="C129" s="4">
        <v>0</v>
      </c>
      <c r="D129" s="4">
        <v>1837</v>
      </c>
      <c r="E129" s="4">
        <f t="shared" si="28"/>
        <v>-1837</v>
      </c>
      <c r="F129" s="5">
        <f t="shared" si="29"/>
        <v>-1</v>
      </c>
      <c r="G129" s="4">
        <v>0</v>
      </c>
      <c r="H129" s="4">
        <v>1837</v>
      </c>
      <c r="I129" s="4">
        <f t="shared" si="30"/>
        <v>-1837</v>
      </c>
      <c r="J129" s="5">
        <f t="shared" si="31"/>
        <v>-1</v>
      </c>
    </row>
    <row r="130" spans="1:10" ht="10.5" customHeight="1">
      <c r="A130" s="3"/>
      <c r="B130" s="15" t="s">
        <v>128</v>
      </c>
      <c r="C130" s="4">
        <v>0</v>
      </c>
      <c r="D130" s="4">
        <v>2288</v>
      </c>
      <c r="E130" s="4">
        <f t="shared" si="28"/>
        <v>-2288</v>
      </c>
      <c r="F130" s="5">
        <f t="shared" si="29"/>
        <v>-1</v>
      </c>
      <c r="G130" s="4">
        <v>0</v>
      </c>
      <c r="H130" s="4">
        <v>2288</v>
      </c>
      <c r="I130" s="4">
        <f t="shared" si="30"/>
        <v>-2288</v>
      </c>
      <c r="J130" s="5">
        <f t="shared" si="31"/>
        <v>-1</v>
      </c>
    </row>
    <row r="131" spans="1:10" ht="10.5" customHeight="1">
      <c r="A131" s="3"/>
      <c r="B131" s="15" t="s">
        <v>129</v>
      </c>
      <c r="C131" s="4">
        <v>36</v>
      </c>
      <c r="D131" s="4">
        <v>88</v>
      </c>
      <c r="E131" s="4">
        <f t="shared" si="28"/>
        <v>-52</v>
      </c>
      <c r="F131" s="5">
        <f t="shared" si="29"/>
        <v>-0.59090909090909094</v>
      </c>
      <c r="G131" s="4">
        <v>36</v>
      </c>
      <c r="H131" s="4">
        <v>88</v>
      </c>
      <c r="I131" s="4">
        <f t="shared" si="30"/>
        <v>-52</v>
      </c>
      <c r="J131" s="5">
        <f t="shared" si="31"/>
        <v>-0.59090909090909094</v>
      </c>
    </row>
    <row r="132" spans="1:10" ht="10.5" customHeight="1">
      <c r="A132" s="3"/>
      <c r="B132" s="15" t="s">
        <v>130</v>
      </c>
      <c r="C132" s="4">
        <v>0</v>
      </c>
      <c r="D132" s="4">
        <v>2288</v>
      </c>
      <c r="E132" s="4">
        <f t="shared" si="28"/>
        <v>-2288</v>
      </c>
      <c r="F132" s="5">
        <f t="shared" si="29"/>
        <v>-1</v>
      </c>
      <c r="G132" s="4">
        <v>0</v>
      </c>
      <c r="H132" s="4">
        <v>2288</v>
      </c>
      <c r="I132" s="4">
        <f t="shared" si="30"/>
        <v>-2288</v>
      </c>
      <c r="J132" s="5">
        <f t="shared" si="31"/>
        <v>-1</v>
      </c>
    </row>
    <row r="133" spans="1:10" ht="10.5" customHeight="1">
      <c r="A133" s="3"/>
      <c r="B133" s="11" t="s">
        <v>131</v>
      </c>
      <c r="C133" s="7">
        <f>SUM(C124:C132)</f>
        <v>3260.4</v>
      </c>
      <c r="D133" s="7">
        <f>SUM(D124:D132)</f>
        <v>21142</v>
      </c>
      <c r="E133" s="7">
        <f t="shared" si="28"/>
        <v>-17881.599999999999</v>
      </c>
      <c r="F133" s="8">
        <f t="shared" si="29"/>
        <v>-0.84578563995837663</v>
      </c>
      <c r="G133" s="7">
        <f>SUM(G124:G132)</f>
        <v>3260.4</v>
      </c>
      <c r="H133" s="7">
        <f>SUM(H124:H132)</f>
        <v>21142</v>
      </c>
      <c r="I133" s="7">
        <f t="shared" si="30"/>
        <v>-17881.599999999999</v>
      </c>
      <c r="J133" s="8">
        <f t="shared" si="31"/>
        <v>-0.84578563995837663</v>
      </c>
    </row>
    <row r="134" spans="1:10" ht="10.5" customHeight="1">
      <c r="A134" s="11"/>
      <c r="B134" s="22" t="s">
        <v>132</v>
      </c>
      <c r="C134" s="22"/>
      <c r="D134" s="22"/>
      <c r="E134" s="22"/>
      <c r="F134" s="22"/>
      <c r="G134" s="22"/>
      <c r="H134" s="22"/>
      <c r="I134" s="22"/>
      <c r="J134" s="22"/>
    </row>
    <row r="135" spans="1:10" ht="10.5" customHeight="1">
      <c r="A135" s="3"/>
      <c r="B135" s="15" t="s">
        <v>133</v>
      </c>
      <c r="C135" s="4">
        <v>3003.83</v>
      </c>
      <c r="D135" s="4">
        <v>0</v>
      </c>
      <c r="E135" s="4">
        <f>(C135 - D135)</f>
        <v>3003.83</v>
      </c>
      <c r="F135" s="5">
        <f>0</f>
        <v>0</v>
      </c>
      <c r="G135" s="4">
        <v>3003.83</v>
      </c>
      <c r="H135" s="4">
        <v>0</v>
      </c>
      <c r="I135" s="4">
        <f>(G135 - H135)</f>
        <v>3003.83</v>
      </c>
      <c r="J135" s="5">
        <f>0</f>
        <v>0</v>
      </c>
    </row>
    <row r="136" spans="1:10" ht="10.5" customHeight="1">
      <c r="A136" s="3"/>
      <c r="B136" s="11" t="s">
        <v>134</v>
      </c>
      <c r="C136" s="7">
        <f>C135</f>
        <v>3003.83</v>
      </c>
      <c r="D136" s="7">
        <f>D135</f>
        <v>0</v>
      </c>
      <c r="E136" s="7">
        <f>(C136 - D136)</f>
        <v>3003.83</v>
      </c>
      <c r="F136" s="8">
        <f>0</f>
        <v>0</v>
      </c>
      <c r="G136" s="7">
        <f>G135</f>
        <v>3003.83</v>
      </c>
      <c r="H136" s="7">
        <f>H135</f>
        <v>0</v>
      </c>
      <c r="I136" s="7">
        <f>(G136 - H136)</f>
        <v>3003.83</v>
      </c>
      <c r="J136" s="8">
        <f>0</f>
        <v>0</v>
      </c>
    </row>
    <row r="137" spans="1:10" ht="10.5" customHeight="1">
      <c r="A137" s="11"/>
      <c r="B137" s="22" t="s">
        <v>135</v>
      </c>
      <c r="C137" s="22"/>
      <c r="D137" s="22"/>
      <c r="E137" s="22"/>
      <c r="F137" s="22"/>
      <c r="G137" s="22"/>
      <c r="H137" s="22"/>
      <c r="I137" s="22"/>
      <c r="J137" s="22"/>
    </row>
    <row r="138" spans="1:10" ht="10.5" customHeight="1">
      <c r="A138" s="3"/>
      <c r="B138" s="15" t="s">
        <v>136</v>
      </c>
      <c r="C138" s="4">
        <v>172.15</v>
      </c>
      <c r="D138" s="4">
        <v>0</v>
      </c>
      <c r="E138" s="4">
        <f>(C138 - D138)</f>
        <v>172.15</v>
      </c>
      <c r="F138" s="5">
        <f>0</f>
        <v>0</v>
      </c>
      <c r="G138" s="4">
        <v>172.15</v>
      </c>
      <c r="H138" s="4">
        <v>0</v>
      </c>
      <c r="I138" s="4">
        <f>(G138 - H138)</f>
        <v>172.15</v>
      </c>
      <c r="J138" s="5">
        <f>0</f>
        <v>0</v>
      </c>
    </row>
    <row r="139" spans="1:10" ht="10.5" customHeight="1">
      <c r="A139" s="3"/>
      <c r="B139" s="11" t="s">
        <v>137</v>
      </c>
      <c r="C139" s="7">
        <f>C138</f>
        <v>172.15</v>
      </c>
      <c r="D139" s="7">
        <f>D138</f>
        <v>0</v>
      </c>
      <c r="E139" s="7">
        <f>(C139 - D139)</f>
        <v>172.15</v>
      </c>
      <c r="F139" s="8">
        <f>0</f>
        <v>0</v>
      </c>
      <c r="G139" s="7">
        <f>G138</f>
        <v>172.15</v>
      </c>
      <c r="H139" s="7">
        <f>H138</f>
        <v>0</v>
      </c>
      <c r="I139" s="7">
        <f>(G139 - H139)</f>
        <v>172.15</v>
      </c>
      <c r="J139" s="8">
        <f>0</f>
        <v>0</v>
      </c>
    </row>
    <row r="140" spans="1:10" ht="10.5" customHeight="1">
      <c r="A140" s="3"/>
      <c r="B140" s="15" t="s">
        <v>138</v>
      </c>
      <c r="C140" s="4">
        <v>22219.01</v>
      </c>
      <c r="D140" s="4">
        <v>0</v>
      </c>
      <c r="E140" s="4">
        <f>(C140 - D140)</f>
        <v>22219.01</v>
      </c>
      <c r="F140" s="5">
        <f>0</f>
        <v>0</v>
      </c>
      <c r="G140" s="4">
        <v>22219.01</v>
      </c>
      <c r="H140" s="4">
        <v>0</v>
      </c>
      <c r="I140" s="4">
        <f>(G140 - H140)</f>
        <v>22219.01</v>
      </c>
      <c r="J140" s="5">
        <f>0</f>
        <v>0</v>
      </c>
    </row>
    <row r="141" spans="1:10" ht="10.5" customHeight="1">
      <c r="A141" s="6" t="s">
        <v>139</v>
      </c>
      <c r="B141" s="16"/>
      <c r="C141" s="7">
        <f>(C140 + (((((((((((((((C22 + C25) + C31) + C37) + C49) + C56) + C60) + C64) + C75) + C87) + C100) + C110) + C122) + C133) + C136) + C139))</f>
        <v>167034.34999999998</v>
      </c>
      <c r="D141" s="7">
        <f>(D140 + (((((((((((((((D22 + D25) + D31) + D37) + D49) + D56) + D60) + D64) + D75) + D87) + D100) + D110) + D122) + D133) + D136) + D139))</f>
        <v>243911</v>
      </c>
      <c r="E141" s="7">
        <f>(C141 - D141)</f>
        <v>-76876.650000000023</v>
      </c>
      <c r="F141" s="8">
        <f>((C141 - D141) / IF((D141 &lt; 0), (D141 * (-1)), D141))</f>
        <v>-0.31518320206960743</v>
      </c>
      <c r="G141" s="7">
        <f>(G140 + (((((((((((((((G22 + G25) + G31) + G37) + G49) + G56) + G60) + G64) + G75) + G87) + G100) + G110) + G122) + G133) + G136) + G139))</f>
        <v>167034.34999999998</v>
      </c>
      <c r="H141" s="7">
        <f>(H140 + (((((((((((((((H22 + H25) + H31) + H37) + H49) + H56) + H60) + H64) + H75) + H87) + H100) + H110) + H122) + H133) + H136) + H139))</f>
        <v>243911</v>
      </c>
      <c r="I141" s="7">
        <f>(G141 - H141)</f>
        <v>-76876.650000000023</v>
      </c>
      <c r="J141" s="8">
        <f>((G141 - H141) / IF((H141 &lt; 0), (H141 * (-1)), H141))</f>
        <v>-0.31518320206960743</v>
      </c>
    </row>
    <row r="142" spans="1:10" ht="13.35" customHeight="1">
      <c r="A142" s="3"/>
      <c r="B142" s="16"/>
      <c r="C142" s="3"/>
      <c r="D142" s="3"/>
      <c r="E142" s="3"/>
      <c r="F142" s="3"/>
      <c r="G142" s="3"/>
      <c r="H142" s="3"/>
      <c r="I142" s="3"/>
      <c r="J142" s="3"/>
    </row>
    <row r="143" spans="1:10" ht="10.5" customHeight="1">
      <c r="A143" s="3"/>
      <c r="B143" s="17" t="s">
        <v>140</v>
      </c>
      <c r="C143" s="9">
        <f>((C15 + 0) - C141)</f>
        <v>68445.99000000002</v>
      </c>
      <c r="D143" s="9">
        <f>((D15 + 0) - D141)</f>
        <v>-47728</v>
      </c>
      <c r="E143" s="9">
        <f>(C143 - D143)</f>
        <v>116173.99000000002</v>
      </c>
      <c r="F143" s="10">
        <f>((C143 - D143) / IF((D143 &lt; 0), (D143 * (-1)), D143))</f>
        <v>2.4340846044250757</v>
      </c>
      <c r="G143" s="9">
        <f>((G15 + 0) - G141)</f>
        <v>68445.99000000002</v>
      </c>
      <c r="H143" s="9">
        <f>((H15 + 0) - H141)</f>
        <v>-47728</v>
      </c>
      <c r="I143" s="9">
        <f>(G143 - H143)</f>
        <v>116173.99000000002</v>
      </c>
      <c r="J143" s="10">
        <f>((G143 - H143) / IF((H143 &lt; 0), (H143 * (-1)), H143))</f>
        <v>2.4340846044250757</v>
      </c>
    </row>
  </sheetData>
  <mergeCells count="22">
    <mergeCell ref="B134:J134"/>
    <mergeCell ref="B137:J137"/>
    <mergeCell ref="B76:J76"/>
    <mergeCell ref="B88:J88"/>
    <mergeCell ref="B101:J101"/>
    <mergeCell ref="B111:J111"/>
    <mergeCell ref="B123:J123"/>
    <mergeCell ref="B38:J38"/>
    <mergeCell ref="B50:J50"/>
    <mergeCell ref="B57:J57"/>
    <mergeCell ref="B61:J61"/>
    <mergeCell ref="B65:J65"/>
    <mergeCell ref="A17:J17"/>
    <mergeCell ref="B18:J18"/>
    <mergeCell ref="B23:J23"/>
    <mergeCell ref="B26:J26"/>
    <mergeCell ref="B32:J32"/>
    <mergeCell ref="A1:J1"/>
    <mergeCell ref="A2:J2"/>
    <mergeCell ref="A3:J3"/>
    <mergeCell ref="A4:J4"/>
    <mergeCell ref="A8:J8"/>
  </mergeCells>
  <pageMargins left="0.7" right="0.7" top="0.75" bottom="0.75" header="0.3" footer="0.3"/>
  <pageSetup paperSize="9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 V</cp:lastModifiedBy>
  <cp:revision/>
  <dcterms:created xsi:type="dcterms:W3CDTF">2023-02-21T16:44:37Z</dcterms:created>
  <dcterms:modified xsi:type="dcterms:W3CDTF">2023-02-21T16:44:37Z</dcterms:modified>
  <cp:category/>
  <cp:contentStatus/>
</cp:coreProperties>
</file>